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1865" tabRatio="787" activeTab="3"/>
  </bookViews>
  <sheets>
    <sheet name="要約" sheetId="1" r:id="rId1"/>
    <sheet name="韓中（中国市場）" sheetId="2" r:id="rId2"/>
    <sheet name="韓中（韓国市場）" sheetId="3" r:id="rId3"/>
    <sheet name="日中（中国市場）" sheetId="4" r:id="rId4"/>
    <sheet name="日中（日本市場）" sheetId="5" r:id="rId5"/>
    <sheet name="第三国影響" sheetId="6" r:id="rId6"/>
  </sheets>
  <definedNames>
    <definedName name="_xlnm.Print_Area" localSheetId="2">'韓中（韓国市場）'!$A$1:$M$29</definedName>
    <definedName name="_xlnm.Print_Area" localSheetId="1">'韓中（中国市場）'!$A$1:$M$27</definedName>
    <definedName name="_xlnm.Print_Area" localSheetId="3">'日中（中国市場）'!$A$1:$M$26</definedName>
    <definedName name="_xlnm.Print_Area" localSheetId="4">'日中（日本市場）'!$A$1:$M$27</definedName>
    <definedName name="_xlnm.Print_Area" localSheetId="0">'要約'!$A$1:$G$36</definedName>
  </definedNames>
  <calcPr fullCalcOnLoad="1"/>
</workbook>
</file>

<file path=xl/sharedStrings.xml><?xml version="1.0" encoding="utf-8"?>
<sst xmlns="http://schemas.openxmlformats.org/spreadsheetml/2006/main" count="442" uniqueCount="227">
  <si>
    <t>日本</t>
  </si>
  <si>
    <t>EU</t>
  </si>
  <si>
    <t>農畜産物</t>
  </si>
  <si>
    <t>食料・嗜好品</t>
  </si>
  <si>
    <t>鉱物</t>
  </si>
  <si>
    <t>皮革</t>
  </si>
  <si>
    <t>木材・紙</t>
  </si>
  <si>
    <t>ゴム・プラスチック</t>
  </si>
  <si>
    <t>繊維・衣類</t>
  </si>
  <si>
    <t>履物・かばん類</t>
  </si>
  <si>
    <t>土石製品</t>
  </si>
  <si>
    <t>その他製造業</t>
  </si>
  <si>
    <t>化学</t>
  </si>
  <si>
    <t>鉄鋼</t>
  </si>
  <si>
    <t>その他金属</t>
  </si>
  <si>
    <t>機械</t>
  </si>
  <si>
    <t>電機</t>
  </si>
  <si>
    <t>情報通信機器</t>
  </si>
  <si>
    <t>半導体・電子デバイス</t>
  </si>
  <si>
    <t>-</t>
  </si>
  <si>
    <t>自動車</t>
  </si>
  <si>
    <t>自動車部品</t>
  </si>
  <si>
    <t>その他運輸機器</t>
  </si>
  <si>
    <t>船舶</t>
  </si>
  <si>
    <t>光学・精密</t>
  </si>
  <si>
    <t>その他重工業</t>
  </si>
  <si>
    <t>総計</t>
  </si>
  <si>
    <t>（単位：1000㌦）</t>
  </si>
  <si>
    <t>日本</t>
  </si>
  <si>
    <t>台湾</t>
  </si>
  <si>
    <t>米国</t>
  </si>
  <si>
    <t>その他</t>
  </si>
  <si>
    <t>第三国合計</t>
  </si>
  <si>
    <t>韓中FTA</t>
  </si>
  <si>
    <t>日中FTA</t>
  </si>
  <si>
    <t>-</t>
  </si>
  <si>
    <t>ゴム・プラスチック</t>
  </si>
  <si>
    <t>韓国</t>
  </si>
  <si>
    <t>第三国合計</t>
  </si>
  <si>
    <t>総計</t>
  </si>
  <si>
    <t>韓中FTA</t>
  </si>
  <si>
    <t>韓国の輸出増</t>
  </si>
  <si>
    <t>相手国商品との代替</t>
  </si>
  <si>
    <t>第三国商品との代替</t>
  </si>
  <si>
    <t>（うち日本）</t>
  </si>
  <si>
    <t>合計</t>
  </si>
  <si>
    <t>中国の輸出増</t>
  </si>
  <si>
    <t>日中FTA</t>
  </si>
  <si>
    <t>日本の輸出増</t>
  </si>
  <si>
    <t>日中FTAによる対中輸出増</t>
  </si>
  <si>
    <t>対中輸入増</t>
  </si>
  <si>
    <t>貿易転換効果によるロス</t>
  </si>
  <si>
    <t>対中輸出増</t>
  </si>
  <si>
    <t>（うち韓国）</t>
  </si>
  <si>
    <t>＜日本の収支＞</t>
  </si>
  <si>
    <t>＜韓国の収支＞</t>
  </si>
  <si>
    <t>＜中国の収支＞</t>
  </si>
  <si>
    <t>韓中FTAによる対中輸出増</t>
  </si>
  <si>
    <t>対韓輸出増</t>
  </si>
  <si>
    <t>対韓輸入増</t>
  </si>
  <si>
    <t>対日輸出増</t>
  </si>
  <si>
    <t>対日輸入増</t>
  </si>
  <si>
    <t>EU</t>
  </si>
  <si>
    <t>中国市場</t>
  </si>
  <si>
    <t>韓国市場</t>
  </si>
  <si>
    <t>日本市場</t>
  </si>
  <si>
    <t>計</t>
  </si>
  <si>
    <t>27101911</t>
  </si>
  <si>
    <t>27101921</t>
  </si>
  <si>
    <t>27101922</t>
  </si>
  <si>
    <t>27132000</t>
  </si>
  <si>
    <t>28046190</t>
  </si>
  <si>
    <t>29173611</t>
  </si>
  <si>
    <t>54076100</t>
  </si>
  <si>
    <t>60063200</t>
  </si>
  <si>
    <t>74081100</t>
  </si>
  <si>
    <t>84073410</t>
  </si>
  <si>
    <t>84081000</t>
  </si>
  <si>
    <t>84571010</t>
  </si>
  <si>
    <t>84571020</t>
  </si>
  <si>
    <t>85078020</t>
  </si>
  <si>
    <t>85229039</t>
  </si>
  <si>
    <t>85258013</t>
  </si>
  <si>
    <t>85299042</t>
  </si>
  <si>
    <t>85299049</t>
  </si>
  <si>
    <t>85299082</t>
  </si>
  <si>
    <t>85389000</t>
  </si>
  <si>
    <t>87082990</t>
  </si>
  <si>
    <t>87084091</t>
  </si>
  <si>
    <t>87089999</t>
  </si>
  <si>
    <t>90012000</t>
  </si>
  <si>
    <t>90019090</t>
  </si>
  <si>
    <t>90138030</t>
  </si>
  <si>
    <t>90328900</t>
  </si>
  <si>
    <t>3824909090</t>
  </si>
  <si>
    <t>3923100000</t>
  </si>
  <si>
    <t>6109101000</t>
  </si>
  <si>
    <t>6203429000</t>
  </si>
  <si>
    <t>6802230000</t>
  </si>
  <si>
    <t>7326909000</t>
  </si>
  <si>
    <t>7410211000</t>
  </si>
  <si>
    <t>8479899099</t>
  </si>
  <si>
    <t>8481909000</t>
  </si>
  <si>
    <t>8482102000</t>
  </si>
  <si>
    <t>8538909000</t>
  </si>
  <si>
    <t>8543709020</t>
  </si>
  <si>
    <t>8544300000</t>
  </si>
  <si>
    <t>8708999000</t>
  </si>
  <si>
    <t>9013801090</t>
  </si>
  <si>
    <t>9401909000</t>
  </si>
  <si>
    <t>品目</t>
  </si>
  <si>
    <t>石油及び歴青油、これらの調製品</t>
  </si>
  <si>
    <t>石油アスファルト</t>
  </si>
  <si>
    <t>合成繊維の織物（長繊維ポリエステル）</t>
  </si>
  <si>
    <t>その他のメリヤス編物及びクロセ編物</t>
  </si>
  <si>
    <t>船舶推進用エンジン</t>
  </si>
  <si>
    <t>その他の蓄電池</t>
  </si>
  <si>
    <t>通信機器部品</t>
  </si>
  <si>
    <t>光ファイバーケーブルその他</t>
  </si>
  <si>
    <t>液晶デバイス機器</t>
  </si>
  <si>
    <t>医薬品その他</t>
  </si>
  <si>
    <t>その他化学品及び調製品</t>
  </si>
  <si>
    <t>プラスチック製品</t>
  </si>
  <si>
    <t>Tシャツなど肌着</t>
  </si>
  <si>
    <t>男性用ズボン</t>
  </si>
  <si>
    <t>花こう岩</t>
  </si>
  <si>
    <t>その他鉄鋼製品</t>
  </si>
  <si>
    <t>精製銅板</t>
  </si>
  <si>
    <t>その他機械類</t>
  </si>
  <si>
    <t>コック・弁の部分品</t>
  </si>
  <si>
    <t>玉軸受</t>
  </si>
  <si>
    <t>電動機</t>
  </si>
  <si>
    <t>電気回路機器の部分品</t>
  </si>
  <si>
    <t>その他の電気機器</t>
  </si>
  <si>
    <t>点火用配線セット</t>
  </si>
  <si>
    <t>自動車のその他部分品</t>
  </si>
  <si>
    <t>腰掛けの部分品</t>
  </si>
  <si>
    <t>けい素の単結晶その他</t>
  </si>
  <si>
    <t>テレフタル酸及びその塩</t>
  </si>
  <si>
    <t>精製銅線</t>
  </si>
  <si>
    <t>金属加工用マシニングセンター</t>
  </si>
  <si>
    <t>テレビジョンカメラ、デジタルカメラ及びビデオカメラレコーダー</t>
  </si>
  <si>
    <t>自動車の部分品及び附属品</t>
  </si>
  <si>
    <t>品目</t>
  </si>
  <si>
    <t>石油及び歴青油、これら調製品その他</t>
  </si>
  <si>
    <t>合成繊維の織物（ポリエステル長繊維）</t>
  </si>
  <si>
    <t>ピストン式往復動機関</t>
  </si>
  <si>
    <t>金属加工用マシニングセンター</t>
  </si>
  <si>
    <t>その他蓄電池</t>
  </si>
  <si>
    <t>記録用又は再生用機器の部分品及び附属品その他</t>
  </si>
  <si>
    <t>通信機器部品</t>
  </si>
  <si>
    <t>電気回路機器の部分品</t>
  </si>
  <si>
    <t>自動車の部分品及び附属品</t>
  </si>
  <si>
    <t>自動車のギヤボックス及びその部分品</t>
  </si>
  <si>
    <t>自動車のギヤボックス及びその部分品</t>
  </si>
  <si>
    <t>自動車のその他部分品</t>
  </si>
  <si>
    <t>偏光材料製のシート及び板</t>
  </si>
  <si>
    <t>偏光材料製のシート及び板</t>
  </si>
  <si>
    <t>光ファイバーケーブルその他</t>
  </si>
  <si>
    <t>液晶デバイス機器</t>
  </si>
  <si>
    <t>自動調整機器その他</t>
  </si>
  <si>
    <t>160249290</t>
  </si>
  <si>
    <t>392321000</t>
  </si>
  <si>
    <t>392690029</t>
  </si>
  <si>
    <t>420292000</t>
  </si>
  <si>
    <t>610910012</t>
  </si>
  <si>
    <t>611020019</t>
  </si>
  <si>
    <t>611030014</t>
  </si>
  <si>
    <t>620311200</t>
  </si>
  <si>
    <t>620342200</t>
  </si>
  <si>
    <t>620462200</t>
  </si>
  <si>
    <t>630790029</t>
  </si>
  <si>
    <t>854442099</t>
  </si>
  <si>
    <t>プラスチック製運搬用又は包装用製品</t>
  </si>
  <si>
    <t>その他プラスチック製品</t>
  </si>
  <si>
    <t>トランク・スーツケース（外面がプラスチックシート製又は紡織用繊維製）</t>
  </si>
  <si>
    <t>ジャージー、プルオーバー（綿製）</t>
  </si>
  <si>
    <t>ジャージー、プルオーバー（人造繊維製）</t>
  </si>
  <si>
    <t>男性用スーツ（羊毛製又は繊獣毛製）</t>
  </si>
  <si>
    <t>男性用ズボン（綿製）</t>
  </si>
  <si>
    <t>女性用ズボン（綿製）</t>
  </si>
  <si>
    <t>その他紡織用繊維製品</t>
  </si>
  <si>
    <t>その他電気導体</t>
  </si>
  <si>
    <t>その他調製肉</t>
  </si>
  <si>
    <t>HSコード（8桁）</t>
  </si>
  <si>
    <t>HSコード（10桁）</t>
  </si>
  <si>
    <t>HSコード（8桁）</t>
  </si>
  <si>
    <t>HSコード（9桁）</t>
  </si>
  <si>
    <t>表１　韓中・日中FTAの影響総括</t>
  </si>
  <si>
    <t>※譲許表に関する仮定</t>
  </si>
  <si>
    <t>韓中（韓国）：韓チリFTAにおける韓国の譲許（２００９年１月）</t>
  </si>
  <si>
    <t>日中（日本）：日チリFTAにおける日本の譲許（２００８年４月）</t>
  </si>
  <si>
    <t>日中（中国）：韓中（中国）に同じ</t>
  </si>
  <si>
    <t>表２　各国の収支状況</t>
  </si>
  <si>
    <t>表３　韓中FTA発効に伴う産業別輸出増加効果（中国市場）</t>
  </si>
  <si>
    <t>表４　韓国の対中輸出増のうち、上位個別品目</t>
  </si>
  <si>
    <t>（単位：100万㌦）</t>
  </si>
  <si>
    <t>金額</t>
  </si>
  <si>
    <t>韓国製品との代替</t>
  </si>
  <si>
    <t>表５　韓中FTA発効に伴う産業別輸出増加効果（韓国市場）</t>
  </si>
  <si>
    <t>表６　中国の対韓輸出増のうち、上位個別品目</t>
  </si>
  <si>
    <t>表７　日中FTA発効に伴う産業別輸出増加効果（中国市場）</t>
  </si>
  <si>
    <t>中国製品との代替</t>
  </si>
  <si>
    <t>表８　日本の対中輸出増のうち、上位個別品目</t>
  </si>
  <si>
    <t>日本製品との代替</t>
  </si>
  <si>
    <t>表９　日中FTA発効に伴う産業別輸出増加効果（日本市場）</t>
  </si>
  <si>
    <t>表１０　中国の対日輸出増のうち、上位個別品目</t>
  </si>
  <si>
    <t>表１１　第三国が受ける影響（輸出減少額）</t>
  </si>
  <si>
    <t>韓中（中国）：同上。ただし、HS６桁基準の韓国におけるMFN税率に対する引き下げ率を適用</t>
  </si>
  <si>
    <t>２）網掛けは、影響額が大きい産業を表す。</t>
  </si>
  <si>
    <t>※$1=\103.359（2008 Period Average）</t>
  </si>
  <si>
    <t>３）1ドル=103.359円（2008年平均レート、International Financial Statistics）</t>
  </si>
  <si>
    <t>注　１）網掛けは、日本、台湾、米国、EUのうち最も大きな影響を受けた国・地域を表す。</t>
  </si>
  <si>
    <t>中国製品
との代替</t>
  </si>
  <si>
    <r>
      <t>第三国製品との代替</t>
    </r>
    <r>
      <rPr>
        <vertAlign val="superscript"/>
        <sz val="10"/>
        <color indexed="8"/>
        <rFont val="メイリオ"/>
        <family val="3"/>
      </rPr>
      <t>1）</t>
    </r>
  </si>
  <si>
    <r>
      <t>韓国の対中輸出増</t>
    </r>
    <r>
      <rPr>
        <vertAlign val="superscript"/>
        <sz val="10"/>
        <color indexed="8"/>
        <rFont val="メイリオ"/>
        <family val="3"/>
      </rPr>
      <t>2）</t>
    </r>
  </si>
  <si>
    <t>（単位：1000㌦）</t>
  </si>
  <si>
    <t>（単位：1000㌦）</t>
  </si>
  <si>
    <t>２）黄色のセルは、影響額が大きい産業を表す。</t>
  </si>
  <si>
    <t>-</t>
  </si>
  <si>
    <r>
      <t>中国の対韓輸出増</t>
    </r>
    <r>
      <rPr>
        <vertAlign val="superscript"/>
        <sz val="10"/>
        <color indexed="8"/>
        <rFont val="メイリオ"/>
        <family val="3"/>
      </rPr>
      <t>2）</t>
    </r>
  </si>
  <si>
    <r>
      <t>日本の対中輸出増</t>
    </r>
    <r>
      <rPr>
        <vertAlign val="superscript"/>
        <sz val="10"/>
        <color indexed="8"/>
        <rFont val="メイリオ"/>
        <family val="3"/>
      </rPr>
      <t>2）</t>
    </r>
  </si>
  <si>
    <r>
      <t>中国の対日輸出増</t>
    </r>
    <r>
      <rPr>
        <vertAlign val="superscript"/>
        <sz val="10"/>
        <color indexed="8"/>
        <rFont val="メイリオ"/>
        <family val="3"/>
      </rPr>
      <t>2)</t>
    </r>
  </si>
  <si>
    <t>注　１）黄色のセルは、韓国、台湾、米国、EUのうち最も大きな影響を受けた国・地域を表す。</t>
  </si>
  <si>
    <t>注　１）黄色のセルは、各市場・各FTAに関し、日本、韓国、台湾、米国、EUのうち最も大きな影響を受けた国・地域を表す。</t>
  </si>
  <si>
    <t>（単位：100万㌦）</t>
  </si>
  <si>
    <t>（単位：100万ドル）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</si>
</sst>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0_ ;[Red]\-#,##0.00\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Century Gothic"/>
      <family val="2"/>
    </font>
    <font>
      <sz val="11"/>
      <color indexed="8"/>
      <name val="メイリオ"/>
      <family val="3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color indexed="8"/>
      <name val="メイリオ"/>
      <family val="3"/>
    </font>
    <font>
      <vertAlign val="superscript"/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8"/>
      <name val="Century Gothic"/>
      <family val="2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10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Century Gothic"/>
      <family val="2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11"/>
      <color theme="1"/>
      <name val="メイリオ"/>
      <family val="3"/>
    </font>
    <font>
      <b/>
      <sz val="10"/>
      <color theme="1"/>
      <name val="メイリオ"/>
      <family val="3"/>
    </font>
    <font>
      <sz val="11"/>
      <color theme="1"/>
      <name val="Century Gothic"/>
      <family val="2"/>
    </font>
    <font>
      <sz val="10"/>
      <color theme="0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/>
      </bottom>
    </border>
    <border>
      <left style="thin">
        <color theme="0"/>
      </left>
      <right style="medium">
        <color theme="3"/>
      </right>
      <top style="thin">
        <color theme="0"/>
      </top>
      <bottom style="medium">
        <color theme="3"/>
      </bottom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/>
      <bottom style="hair">
        <color theme="3"/>
      </bottom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</border>
    <border>
      <left style="medium">
        <color theme="3"/>
      </left>
      <right style="thin">
        <color theme="3"/>
      </right>
      <top style="hair">
        <color theme="3"/>
      </top>
      <bottom style="medium">
        <color theme="3"/>
      </bottom>
    </border>
    <border>
      <left/>
      <right/>
      <top style="medium">
        <color theme="3"/>
      </top>
      <bottom style="thin">
        <color theme="3"/>
      </bottom>
    </border>
    <border>
      <left/>
      <right/>
      <top/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medium">
        <color theme="3"/>
      </bottom>
    </border>
    <border>
      <left style="thin">
        <color theme="3"/>
      </left>
      <right style="medium">
        <color theme="3"/>
      </right>
      <top/>
      <bottom style="hair">
        <color theme="3"/>
      </bottom>
    </border>
    <border>
      <left style="thin">
        <color theme="3"/>
      </left>
      <right style="medium">
        <color theme="3"/>
      </right>
      <top style="hair">
        <color theme="3"/>
      </top>
      <bottom style="hair">
        <color theme="3"/>
      </bottom>
    </border>
    <border>
      <left style="thin">
        <color theme="3"/>
      </left>
      <right style="medium">
        <color theme="3"/>
      </right>
      <top style="hair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hair">
        <color theme="3"/>
      </top>
      <bottom style="hair">
        <color theme="3"/>
      </bottom>
    </border>
    <border>
      <left style="thin">
        <color theme="3"/>
      </left>
      <right style="thin">
        <color theme="3"/>
      </right>
      <top style="hair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/>
      <bottom style="hair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 style="thin">
        <color theme="0"/>
      </right>
      <top style="medium">
        <color theme="3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</border>
    <border>
      <left style="thin">
        <color theme="0"/>
      </left>
      <right style="medium">
        <color theme="3"/>
      </right>
      <top style="medium">
        <color theme="3"/>
      </top>
      <bottom style="thin">
        <color theme="0"/>
      </bottom>
    </border>
    <border>
      <left style="medium">
        <color theme="3"/>
      </left>
      <right style="thin">
        <color theme="3"/>
      </right>
      <top style="medium">
        <color theme="3"/>
      </top>
      <bottom/>
    </border>
    <border>
      <left style="medium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 style="medium">
        <color theme="3"/>
      </right>
      <top style="medium">
        <color theme="3"/>
      </top>
      <bottom/>
    </border>
    <border>
      <left style="thin">
        <color theme="3"/>
      </left>
      <right style="medium">
        <color theme="3"/>
      </right>
      <top/>
      <bottom style="thin">
        <color theme="3"/>
      </bottom>
    </border>
    <border>
      <left style="medium">
        <color theme="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3"/>
      </left>
      <right style="thin">
        <color theme="0"/>
      </right>
      <top style="thin">
        <color theme="0"/>
      </top>
      <bottom style="medium">
        <color theme="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theme="3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60" applyFill="1" applyBorder="1" applyAlignment="1">
      <alignment horizontal="center" vertical="center"/>
      <protection/>
    </xf>
    <xf numFmtId="38" fontId="4" fillId="34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178" fontId="4" fillId="3" borderId="11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38" fontId="6" fillId="34" borderId="11" xfId="0" applyNumberFormat="1" applyFont="1" applyFill="1" applyBorder="1" applyAlignment="1">
      <alignment horizontal="center" vertical="center" wrapText="1"/>
    </xf>
    <xf numFmtId="38" fontId="6" fillId="3" borderId="11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178" fontId="47" fillId="0" borderId="0" xfId="0" applyNumberFormat="1" applyFont="1" applyBorder="1" applyAlignment="1">
      <alignment horizontal="center" vertical="center"/>
    </xf>
    <xf numFmtId="38" fontId="4" fillId="34" borderId="12" xfId="0" applyNumberFormat="1" applyFont="1" applyFill="1" applyBorder="1" applyAlignment="1">
      <alignment horizontal="center" vertical="center" wrapText="1"/>
    </xf>
    <xf numFmtId="38" fontId="4" fillId="3" borderId="12" xfId="0" applyNumberFormat="1" applyFont="1" applyFill="1" applyBorder="1" applyAlignment="1">
      <alignment horizontal="center" vertical="center" wrapText="1"/>
    </xf>
    <xf numFmtId="38" fontId="6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178" fontId="4" fillId="3" borderId="13" xfId="0" applyNumberFormat="1" applyFont="1" applyFill="1" applyBorder="1" applyAlignment="1">
      <alignment horizontal="center" vertical="center"/>
    </xf>
    <xf numFmtId="38" fontId="4" fillId="3" borderId="14" xfId="0" applyNumberFormat="1" applyFont="1" applyFill="1" applyBorder="1" applyAlignment="1">
      <alignment horizontal="center" vertical="center" wrapText="1"/>
    </xf>
    <xf numFmtId="178" fontId="48" fillId="34" borderId="15" xfId="0" applyNumberFormat="1" applyFont="1" applyFill="1" applyBorder="1" applyAlignment="1">
      <alignment horizontal="center" vertical="center"/>
    </xf>
    <xf numFmtId="38" fontId="48" fillId="3" borderId="16" xfId="0" applyNumberFormat="1" applyFont="1" applyFill="1" applyBorder="1" applyAlignment="1">
      <alignment horizontal="center" vertical="center"/>
    </xf>
    <xf numFmtId="178" fontId="48" fillId="3" borderId="16" xfId="0" applyNumberFormat="1" applyFont="1" applyFill="1" applyBorder="1" applyAlignment="1">
      <alignment horizontal="center" vertical="center"/>
    </xf>
    <xf numFmtId="178" fontId="48" fillId="0" borderId="17" xfId="0" applyNumberFormat="1" applyFont="1" applyBorder="1" applyAlignment="1">
      <alignment horizontal="center" vertical="center"/>
    </xf>
    <xf numFmtId="178" fontId="48" fillId="34" borderId="16" xfId="0" applyNumberFormat="1" applyFont="1" applyFill="1" applyBorder="1" applyAlignment="1">
      <alignment horizontal="center" vertical="center"/>
    </xf>
    <xf numFmtId="176" fontId="48" fillId="0" borderId="10" xfId="60" applyNumberFormat="1" applyFont="1" applyBorder="1" applyAlignment="1">
      <alignment horizontal="right" vertical="center"/>
      <protection/>
    </xf>
    <xf numFmtId="176" fontId="48" fillId="35" borderId="10" xfId="60" applyNumberFormat="1" applyFont="1" applyFill="1" applyBorder="1" applyAlignment="1">
      <alignment horizontal="right" vertical="center"/>
      <protection/>
    </xf>
    <xf numFmtId="0" fontId="49" fillId="33" borderId="10" xfId="60" applyFont="1" applyFill="1" applyBorder="1" applyAlignment="1">
      <alignment horizontal="center" vertical="center"/>
      <protection/>
    </xf>
    <xf numFmtId="0" fontId="49" fillId="33" borderId="10" xfId="60" applyFont="1" applyFill="1" applyBorder="1">
      <alignment vertical="center"/>
      <protection/>
    </xf>
    <xf numFmtId="0" fontId="50" fillId="0" borderId="0" xfId="60" applyFont="1" applyAlignment="1">
      <alignment vertical="center"/>
      <protection/>
    </xf>
    <xf numFmtId="0" fontId="51" fillId="0" borderId="0" xfId="60" applyFont="1">
      <alignment vertical="center"/>
      <protection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60" applyFont="1">
      <alignment vertical="center"/>
      <protection/>
    </xf>
    <xf numFmtId="0" fontId="49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vertical="center"/>
    </xf>
    <xf numFmtId="0" fontId="48" fillId="33" borderId="20" xfId="0" applyFont="1" applyFill="1" applyBorder="1" applyAlignment="1">
      <alignment vertical="center"/>
    </xf>
    <xf numFmtId="0" fontId="48" fillId="33" borderId="21" xfId="0" applyFont="1" applyFill="1" applyBorder="1" applyAlignment="1">
      <alignment vertical="center"/>
    </xf>
    <xf numFmtId="0" fontId="49" fillId="33" borderId="22" xfId="0" applyFont="1" applyFill="1" applyBorder="1" applyAlignment="1">
      <alignment horizontal="center"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33" borderId="15" xfId="0" applyFont="1" applyFill="1" applyBorder="1" applyAlignment="1">
      <alignment horizontal="center" vertical="center"/>
    </xf>
    <xf numFmtId="179" fontId="48" fillId="0" borderId="26" xfId="0" applyNumberFormat="1" applyFont="1" applyBorder="1" applyAlignment="1">
      <alignment vertical="center"/>
    </xf>
    <xf numFmtId="179" fontId="48" fillId="0" borderId="27" xfId="0" applyNumberFormat="1" applyFont="1" applyBorder="1" applyAlignment="1">
      <alignment vertical="center"/>
    </xf>
    <xf numFmtId="179" fontId="48" fillId="0" borderId="28" xfId="0" applyNumberFormat="1" applyFont="1" applyBorder="1" applyAlignment="1">
      <alignment vertical="center"/>
    </xf>
    <xf numFmtId="0" fontId="49" fillId="33" borderId="29" xfId="60" applyFont="1" applyFill="1" applyBorder="1" applyAlignment="1">
      <alignment horizontal="center" vertical="center"/>
      <protection/>
    </xf>
    <xf numFmtId="0" fontId="49" fillId="33" borderId="30" xfId="60" applyFont="1" applyFill="1" applyBorder="1">
      <alignment vertical="center"/>
      <protection/>
    </xf>
    <xf numFmtId="176" fontId="48" fillId="0" borderId="29" xfId="60" applyNumberFormat="1" applyFont="1" applyBorder="1" applyAlignment="1">
      <alignment horizontal="right" vertical="center"/>
      <protection/>
    </xf>
    <xf numFmtId="176" fontId="48" fillId="35" borderId="29" xfId="60" applyNumberFormat="1" applyFont="1" applyFill="1" applyBorder="1" applyAlignment="1">
      <alignment horizontal="right" vertical="center"/>
      <protection/>
    </xf>
    <xf numFmtId="176" fontId="48" fillId="0" borderId="16" xfId="0" applyNumberFormat="1" applyFont="1" applyBorder="1" applyAlignment="1">
      <alignment horizontal="right" vertical="center"/>
    </xf>
    <xf numFmtId="176" fontId="48" fillId="0" borderId="29" xfId="60" applyNumberFormat="1" applyFont="1" applyFill="1" applyBorder="1" applyAlignment="1">
      <alignment horizontal="right" vertical="center"/>
      <protection/>
    </xf>
    <xf numFmtId="176" fontId="48" fillId="35" borderId="16" xfId="0" applyNumberFormat="1" applyFont="1" applyFill="1" applyBorder="1" applyAlignment="1">
      <alignment horizontal="right" vertical="center"/>
    </xf>
    <xf numFmtId="176" fontId="48" fillId="0" borderId="16" xfId="60" applyNumberFormat="1" applyFont="1" applyBorder="1" applyAlignment="1">
      <alignment horizontal="right" vertical="center"/>
      <protection/>
    </xf>
    <xf numFmtId="0" fontId="49" fillId="33" borderId="31" xfId="60" applyFont="1" applyFill="1" applyBorder="1" applyAlignment="1">
      <alignment horizontal="center" vertical="center"/>
      <protection/>
    </xf>
    <xf numFmtId="176" fontId="48" fillId="0" borderId="32" xfId="60" applyNumberFormat="1" applyFont="1" applyBorder="1" applyAlignment="1">
      <alignment horizontal="right" vertical="center"/>
      <protection/>
    </xf>
    <xf numFmtId="176" fontId="48" fillId="35" borderId="32" xfId="60" applyNumberFormat="1" applyFont="1" applyFill="1" applyBorder="1" applyAlignment="1">
      <alignment horizontal="right" vertical="center"/>
      <protection/>
    </xf>
    <xf numFmtId="176" fontId="48" fillId="0" borderId="17" xfId="0" applyNumberFormat="1" applyFont="1" applyBorder="1" applyAlignment="1">
      <alignment horizontal="right" vertical="center"/>
    </xf>
    <xf numFmtId="0" fontId="52" fillId="0" borderId="0" xfId="60" applyFont="1" applyAlignment="1">
      <alignment vertical="center"/>
      <protection/>
    </xf>
    <xf numFmtId="0" fontId="52" fillId="0" borderId="0" xfId="0" applyFont="1" applyAlignment="1">
      <alignment horizontal="center" vertical="center"/>
    </xf>
    <xf numFmtId="176" fontId="48" fillId="0" borderId="10" xfId="0" applyNumberFormat="1" applyFont="1" applyBorder="1" applyAlignment="1">
      <alignment vertical="center"/>
    </xf>
    <xf numFmtId="176" fontId="48" fillId="35" borderId="10" xfId="0" applyNumberFormat="1" applyFont="1" applyFill="1" applyBorder="1" applyAlignment="1">
      <alignment vertical="center"/>
    </xf>
    <xf numFmtId="176" fontId="48" fillId="0" borderId="10" xfId="0" applyNumberFormat="1" applyFont="1" applyBorder="1" applyAlignment="1" quotePrefix="1">
      <alignment horizontal="right" vertical="center"/>
    </xf>
    <xf numFmtId="176" fontId="53" fillId="0" borderId="10" xfId="60" applyNumberFormat="1" applyFont="1" applyBorder="1" applyAlignment="1">
      <alignment horizontal="right" vertical="center"/>
      <protection/>
    </xf>
    <xf numFmtId="176" fontId="53" fillId="35" borderId="10" xfId="60" applyNumberFormat="1" applyFont="1" applyFill="1" applyBorder="1" applyAlignment="1">
      <alignment horizontal="right" vertical="center"/>
      <protection/>
    </xf>
    <xf numFmtId="176" fontId="53" fillId="0" borderId="10" xfId="0" applyNumberFormat="1" applyFont="1" applyBorder="1" applyAlignment="1">
      <alignment vertical="center"/>
    </xf>
    <xf numFmtId="0" fontId="48" fillId="33" borderId="19" xfId="0" applyFont="1" applyFill="1" applyBorder="1" applyAlignment="1">
      <alignment horizontal="left" vertical="center"/>
    </xf>
    <xf numFmtId="0" fontId="48" fillId="33" borderId="20" xfId="0" applyFont="1" applyFill="1" applyBorder="1" applyAlignment="1">
      <alignment vertical="center"/>
    </xf>
    <xf numFmtId="0" fontId="48" fillId="33" borderId="20" xfId="0" applyFont="1" applyFill="1" applyBorder="1" applyAlignment="1">
      <alignment horizontal="left" vertical="center"/>
    </xf>
    <xf numFmtId="0" fontId="49" fillId="0" borderId="25" xfId="0" applyFont="1" applyBorder="1" applyAlignment="1">
      <alignment vertical="center"/>
    </xf>
    <xf numFmtId="0" fontId="49" fillId="0" borderId="0" xfId="61" applyFont="1">
      <alignment vertical="center"/>
      <protection/>
    </xf>
    <xf numFmtId="0" fontId="49" fillId="0" borderId="33" xfId="0" applyFont="1" applyBorder="1" applyAlignment="1">
      <alignment vertical="center"/>
    </xf>
    <xf numFmtId="0" fontId="48" fillId="3" borderId="20" xfId="0" applyFont="1" applyFill="1" applyBorder="1" applyAlignment="1">
      <alignment vertical="center"/>
    </xf>
    <xf numFmtId="0" fontId="48" fillId="3" borderId="21" xfId="0" applyFont="1" applyFill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48" fillId="3" borderId="19" xfId="0" applyFont="1" applyFill="1" applyBorder="1" applyAlignment="1">
      <alignment vertical="center"/>
    </xf>
    <xf numFmtId="0" fontId="49" fillId="0" borderId="35" xfId="0" applyFont="1" applyBorder="1" applyAlignment="1">
      <alignment vertical="center"/>
    </xf>
    <xf numFmtId="179" fontId="48" fillId="0" borderId="26" xfId="0" applyNumberFormat="1" applyFont="1" applyBorder="1" applyAlignment="1">
      <alignment vertical="center"/>
    </xf>
    <xf numFmtId="0" fontId="49" fillId="3" borderId="18" xfId="0" applyFont="1" applyFill="1" applyBorder="1" applyAlignment="1">
      <alignment horizontal="center" vertical="center"/>
    </xf>
    <xf numFmtId="0" fontId="49" fillId="3" borderId="36" xfId="0" applyFont="1" applyFill="1" applyBorder="1" applyAlignment="1">
      <alignment horizontal="center" vertical="center"/>
    </xf>
    <xf numFmtId="0" fontId="49" fillId="3" borderId="15" xfId="0" applyFont="1" applyFill="1" applyBorder="1" applyAlignment="1">
      <alignment horizontal="center" vertical="center"/>
    </xf>
    <xf numFmtId="0" fontId="49" fillId="3" borderId="29" xfId="60" applyFont="1" applyFill="1" applyBorder="1" applyAlignment="1">
      <alignment horizontal="center" vertical="center"/>
      <protection/>
    </xf>
    <xf numFmtId="0" fontId="49" fillId="3" borderId="30" xfId="60" applyFont="1" applyFill="1" applyBorder="1">
      <alignment vertical="center"/>
      <protection/>
    </xf>
    <xf numFmtId="176" fontId="48" fillId="0" borderId="16" xfId="0" applyNumberFormat="1" applyFont="1" applyBorder="1" applyAlignment="1">
      <alignment vertical="center"/>
    </xf>
    <xf numFmtId="176" fontId="48" fillId="35" borderId="16" xfId="0" applyNumberFormat="1" applyFont="1" applyFill="1" applyBorder="1" applyAlignment="1">
      <alignment vertical="center"/>
    </xf>
    <xf numFmtId="176" fontId="48" fillId="0" borderId="16" xfId="0" applyNumberFormat="1" applyFont="1" applyBorder="1" applyAlignment="1" quotePrefix="1">
      <alignment horizontal="right" vertical="center"/>
    </xf>
    <xf numFmtId="0" fontId="49" fillId="3" borderId="31" xfId="60" applyFont="1" applyFill="1" applyBorder="1">
      <alignment vertical="center"/>
      <protection/>
    </xf>
    <xf numFmtId="176" fontId="48" fillId="0" borderId="17" xfId="0" applyNumberFormat="1" applyFont="1" applyBorder="1" applyAlignment="1">
      <alignment vertical="center"/>
    </xf>
    <xf numFmtId="0" fontId="49" fillId="3" borderId="30" xfId="0" applyFont="1" applyFill="1" applyBorder="1" applyAlignment="1">
      <alignment vertical="center"/>
    </xf>
    <xf numFmtId="176" fontId="48" fillId="0" borderId="29" xfId="0" applyNumberFormat="1" applyFont="1" applyBorder="1" applyAlignment="1">
      <alignment horizontal="right" vertical="center"/>
    </xf>
    <xf numFmtId="176" fontId="48" fillId="35" borderId="29" xfId="0" applyNumberFormat="1" applyFont="1" applyFill="1" applyBorder="1" applyAlignment="1">
      <alignment horizontal="right" vertical="center"/>
    </xf>
    <xf numFmtId="0" fontId="49" fillId="3" borderId="31" xfId="0" applyFont="1" applyFill="1" applyBorder="1" applyAlignment="1">
      <alignment horizontal="center" vertical="center"/>
    </xf>
    <xf numFmtId="176" fontId="48" fillId="3" borderId="32" xfId="0" applyNumberFormat="1" applyFont="1" applyFill="1" applyBorder="1" applyAlignment="1">
      <alignment horizontal="right" vertical="center"/>
    </xf>
    <xf numFmtId="176" fontId="48" fillId="3" borderId="17" xfId="0" applyNumberFormat="1" applyFont="1" applyFill="1" applyBorder="1" applyAlignment="1">
      <alignment horizontal="right" vertical="center"/>
    </xf>
    <xf numFmtId="0" fontId="49" fillId="0" borderId="33" xfId="0" applyFont="1" applyBorder="1" applyAlignment="1">
      <alignment vertical="center"/>
    </xf>
    <xf numFmtId="0" fontId="48" fillId="3" borderId="20" xfId="0" applyFont="1" applyFill="1" applyBorder="1" applyAlignment="1">
      <alignment horizontal="left" vertical="center"/>
    </xf>
    <xf numFmtId="0" fontId="49" fillId="0" borderId="34" xfId="0" applyFont="1" applyBorder="1" applyAlignment="1">
      <alignment vertical="center"/>
    </xf>
    <xf numFmtId="0" fontId="48" fillId="3" borderId="19" xfId="0" applyFont="1" applyFill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49" fillId="36" borderId="18" xfId="0" applyFont="1" applyFill="1" applyBorder="1" applyAlignment="1">
      <alignment vertical="center"/>
    </xf>
    <xf numFmtId="0" fontId="49" fillId="36" borderId="30" xfId="0" applyFont="1" applyFill="1" applyBorder="1" applyAlignment="1">
      <alignment vertical="center"/>
    </xf>
    <xf numFmtId="0" fontId="49" fillId="33" borderId="29" xfId="0" applyFont="1" applyFill="1" applyBorder="1" applyAlignment="1">
      <alignment horizontal="center" vertical="center"/>
    </xf>
    <xf numFmtId="0" fontId="49" fillId="3" borderId="29" xfId="0" applyFont="1" applyFill="1" applyBorder="1" applyAlignment="1">
      <alignment horizontal="center" vertical="center"/>
    </xf>
    <xf numFmtId="0" fontId="49" fillId="3" borderId="16" xfId="0" applyFont="1" applyFill="1" applyBorder="1" applyAlignment="1">
      <alignment horizontal="center" vertical="center"/>
    </xf>
    <xf numFmtId="176" fontId="48" fillId="0" borderId="29" xfId="0" applyNumberFormat="1" applyFont="1" applyBorder="1" applyAlignment="1">
      <alignment horizontal="center" vertical="center"/>
    </xf>
    <xf numFmtId="176" fontId="48" fillId="0" borderId="16" xfId="0" applyNumberFormat="1" applyFont="1" applyBorder="1" applyAlignment="1">
      <alignment horizontal="center" vertical="center"/>
    </xf>
    <xf numFmtId="0" fontId="49" fillId="36" borderId="31" xfId="0" applyFont="1" applyFill="1" applyBorder="1" applyAlignment="1">
      <alignment vertical="center"/>
    </xf>
    <xf numFmtId="176" fontId="48" fillId="36" borderId="32" xfId="0" applyNumberFormat="1" applyFont="1" applyFill="1" applyBorder="1" applyAlignment="1">
      <alignment horizontal="right" vertical="center"/>
    </xf>
    <xf numFmtId="176" fontId="48" fillId="36" borderId="17" xfId="0" applyNumberFormat="1" applyFont="1" applyFill="1" applyBorder="1" applyAlignment="1">
      <alignment horizontal="right" vertical="center"/>
    </xf>
    <xf numFmtId="0" fontId="54" fillId="37" borderId="37" xfId="0" applyFont="1" applyFill="1" applyBorder="1" applyAlignment="1">
      <alignment vertical="center"/>
    </xf>
    <xf numFmtId="177" fontId="54" fillId="37" borderId="38" xfId="0" applyNumberFormat="1" applyFont="1" applyFill="1" applyBorder="1" applyAlignment="1">
      <alignment vertical="center" wrapText="1"/>
    </xf>
    <xf numFmtId="177" fontId="54" fillId="37" borderId="38" xfId="0" applyNumberFormat="1" applyFont="1" applyFill="1" applyBorder="1" applyAlignment="1">
      <alignment horizontal="center" vertical="center" wrapText="1"/>
    </xf>
    <xf numFmtId="177" fontId="54" fillId="37" borderId="39" xfId="0" applyNumberFormat="1" applyFont="1" applyFill="1" applyBorder="1" applyAlignment="1">
      <alignment horizontal="center" vertical="center" wrapText="1"/>
    </xf>
    <xf numFmtId="177" fontId="14" fillId="34" borderId="11" xfId="0" applyNumberFormat="1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38" fontId="49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178" fontId="51" fillId="0" borderId="0" xfId="0" applyNumberFormat="1" applyFont="1" applyBorder="1" applyAlignment="1">
      <alignment horizontal="center" vertical="center"/>
    </xf>
    <xf numFmtId="38" fontId="51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49" fillId="34" borderId="36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center" vertical="center" wrapText="1"/>
    </xf>
    <xf numFmtId="0" fontId="49" fillId="3" borderId="29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178" fontId="49" fillId="0" borderId="0" xfId="0" applyNumberFormat="1" applyFont="1" applyBorder="1" applyAlignment="1">
      <alignment horizontal="center" vertical="center"/>
    </xf>
    <xf numFmtId="0" fontId="49" fillId="3" borderId="30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40" xfId="0" applyFont="1" applyFill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34" borderId="42" xfId="0" applyFont="1" applyFill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178" fontId="48" fillId="34" borderId="44" xfId="0" applyNumberFormat="1" applyFont="1" applyFill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9" fillId="3" borderId="40" xfId="0" applyFont="1" applyFill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3" borderId="42" xfId="0" applyFont="1" applyFill="1" applyBorder="1" applyAlignment="1">
      <alignment horizontal="center" vertical="center" wrapText="1"/>
    </xf>
    <xf numFmtId="178" fontId="48" fillId="3" borderId="4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3" borderId="30" xfId="0" applyFont="1" applyFill="1" applyBorder="1" applyAlignment="1">
      <alignment horizontal="center" vertical="center" wrapText="1"/>
    </xf>
    <xf numFmtId="177" fontId="14" fillId="34" borderId="46" xfId="0" applyNumberFormat="1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9" fillId="33" borderId="36" xfId="60" applyFont="1" applyFill="1" applyBorder="1" applyAlignment="1">
      <alignment horizontal="center" vertical="center"/>
      <protection/>
    </xf>
    <xf numFmtId="0" fontId="49" fillId="33" borderId="36" xfId="0" applyFont="1" applyFill="1" applyBorder="1" applyAlignment="1">
      <alignment horizontal="center" vertical="center"/>
    </xf>
    <xf numFmtId="0" fontId="49" fillId="33" borderId="36" xfId="60" applyFont="1" applyFill="1" applyBorder="1" applyAlignment="1">
      <alignment horizontal="center" vertical="center" wrapText="1"/>
      <protection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vertical="center"/>
    </xf>
    <xf numFmtId="0" fontId="49" fillId="33" borderId="30" xfId="0" applyFont="1" applyFill="1" applyBorder="1" applyAlignment="1">
      <alignment vertical="center"/>
    </xf>
    <xf numFmtId="0" fontId="49" fillId="33" borderId="15" xfId="0" applyFont="1" applyFill="1" applyBorder="1" applyAlignment="1">
      <alignment vertical="center" wrapText="1"/>
    </xf>
    <xf numFmtId="0" fontId="49" fillId="33" borderId="16" xfId="0" applyFont="1" applyFill="1" applyBorder="1" applyAlignment="1">
      <alignment vertical="center" wrapText="1"/>
    </xf>
    <xf numFmtId="0" fontId="49" fillId="33" borderId="48" xfId="0" applyFont="1" applyFill="1" applyBorder="1" applyAlignment="1">
      <alignment vertical="center"/>
    </xf>
    <xf numFmtId="0" fontId="49" fillId="33" borderId="49" xfId="0" applyFont="1" applyFill="1" applyBorder="1" applyAlignment="1">
      <alignment vertical="center"/>
    </xf>
    <xf numFmtId="0" fontId="49" fillId="33" borderId="48" xfId="0" applyFont="1" applyFill="1" applyBorder="1" applyAlignment="1">
      <alignment vertical="center" wrapText="1"/>
    </xf>
    <xf numFmtId="0" fontId="49" fillId="33" borderId="49" xfId="0" applyFont="1" applyFill="1" applyBorder="1" applyAlignment="1">
      <alignment vertical="center" wrapText="1"/>
    </xf>
    <xf numFmtId="0" fontId="49" fillId="33" borderId="48" xfId="60" applyFont="1" applyFill="1" applyBorder="1" applyAlignment="1">
      <alignment horizontal="center" vertical="center" wrapText="1"/>
      <protection/>
    </xf>
    <xf numFmtId="0" fontId="49" fillId="33" borderId="49" xfId="0" applyFont="1" applyFill="1" applyBorder="1" applyAlignment="1">
      <alignment horizontal="center" vertical="center" wrapText="1"/>
    </xf>
    <xf numFmtId="0" fontId="49" fillId="33" borderId="50" xfId="60" applyFont="1" applyFill="1" applyBorder="1" applyAlignment="1">
      <alignment horizontal="center" vertical="center"/>
      <protection/>
    </xf>
    <xf numFmtId="0" fontId="49" fillId="33" borderId="51" xfId="0" applyFont="1" applyFill="1" applyBorder="1" applyAlignment="1">
      <alignment horizontal="center" vertical="center"/>
    </xf>
    <xf numFmtId="0" fontId="49" fillId="33" borderId="52" xfId="0" applyFont="1" applyFill="1" applyBorder="1" applyAlignment="1">
      <alignment horizontal="center" vertical="center"/>
    </xf>
    <xf numFmtId="0" fontId="49" fillId="0" borderId="0" xfId="60" applyFont="1" applyAlignment="1">
      <alignment vertical="center"/>
      <protection/>
    </xf>
    <xf numFmtId="0" fontId="51" fillId="0" borderId="53" xfId="0" applyFont="1" applyBorder="1" applyAlignment="1">
      <alignment vertical="center"/>
    </xf>
    <xf numFmtId="0" fontId="49" fillId="3" borderId="18" xfId="0" applyFont="1" applyFill="1" applyBorder="1" applyAlignment="1">
      <alignment vertical="center"/>
    </xf>
    <xf numFmtId="0" fontId="49" fillId="3" borderId="30" xfId="0" applyFont="1" applyFill="1" applyBorder="1" applyAlignment="1">
      <alignment vertical="center"/>
    </xf>
    <xf numFmtId="0" fontId="49" fillId="3" borderId="36" xfId="60" applyFont="1" applyFill="1" applyBorder="1" applyAlignment="1">
      <alignment horizontal="center" vertical="center" wrapText="1"/>
      <protection/>
    </xf>
    <xf numFmtId="0" fontId="49" fillId="3" borderId="29" xfId="0" applyFont="1" applyFill="1" applyBorder="1" applyAlignment="1">
      <alignment horizontal="center" vertical="center" wrapText="1"/>
    </xf>
    <xf numFmtId="0" fontId="49" fillId="3" borderId="36" xfId="60" applyFont="1" applyFill="1" applyBorder="1" applyAlignment="1">
      <alignment horizontal="center" vertical="center"/>
      <protection/>
    </xf>
    <xf numFmtId="0" fontId="49" fillId="3" borderId="36" xfId="0" applyFont="1" applyFill="1" applyBorder="1" applyAlignment="1">
      <alignment horizontal="center" vertical="center"/>
    </xf>
    <xf numFmtId="0" fontId="49" fillId="3" borderId="15" xfId="0" applyFont="1" applyFill="1" applyBorder="1" applyAlignment="1">
      <alignment vertical="center" wrapText="1"/>
    </xf>
    <xf numFmtId="0" fontId="49" fillId="3" borderId="16" xfId="0" applyFont="1" applyFill="1" applyBorder="1" applyAlignment="1">
      <alignment vertical="center" wrapText="1"/>
    </xf>
    <xf numFmtId="0" fontId="49" fillId="0" borderId="53" xfId="0" applyFont="1" applyBorder="1" applyAlignment="1">
      <alignment vertical="center"/>
    </xf>
    <xf numFmtId="0" fontId="49" fillId="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1.140625" style="0" customWidth="1"/>
    <col min="2" max="2" width="11.7109375" style="0" customWidth="1"/>
    <col min="3" max="3" width="8.421875" style="0" customWidth="1"/>
    <col min="4" max="4" width="9.28125" style="0" bestFit="1" customWidth="1"/>
    <col min="5" max="5" width="10.28125" style="0" bestFit="1" customWidth="1"/>
    <col min="6" max="6" width="10.57421875" style="0" customWidth="1"/>
    <col min="7" max="7" width="8.421875" style="0" customWidth="1"/>
    <col min="8" max="8" width="12.421875" style="0" customWidth="1"/>
    <col min="9" max="9" width="7.28125" style="0" customWidth="1"/>
    <col min="11" max="11" width="8.00390625" style="0" customWidth="1"/>
  </cols>
  <sheetData>
    <row r="1" spans="1:4" s="28" customFormat="1" ht="18.75">
      <c r="A1" s="29" t="s">
        <v>188</v>
      </c>
      <c r="B1" s="30"/>
      <c r="C1" s="30"/>
      <c r="D1" s="30"/>
    </row>
    <row r="2" spans="1:6" s="28" customFormat="1" ht="19.5" thickBot="1">
      <c r="A2" s="30"/>
      <c r="B2" s="30"/>
      <c r="C2" s="30"/>
      <c r="D2" s="30"/>
      <c r="F2" s="28" t="s">
        <v>225</v>
      </c>
    </row>
    <row r="3" spans="1:7" s="28" customFormat="1" ht="33" customHeight="1">
      <c r="A3" s="108"/>
      <c r="B3" s="109"/>
      <c r="C3" s="110" t="s">
        <v>42</v>
      </c>
      <c r="D3" s="110" t="s">
        <v>43</v>
      </c>
      <c r="E3" s="110" t="s">
        <v>44</v>
      </c>
      <c r="F3" s="110" t="s">
        <v>53</v>
      </c>
      <c r="G3" s="111" t="s">
        <v>45</v>
      </c>
    </row>
    <row r="4" spans="1:7" s="28" customFormat="1" ht="15.75" customHeight="1">
      <c r="A4" s="145" t="s">
        <v>40</v>
      </c>
      <c r="B4" s="112" t="s">
        <v>41</v>
      </c>
      <c r="C4" s="7">
        <f>'韓中（中国市場）'!B27/1000</f>
        <v>10466.987095470973</v>
      </c>
      <c r="D4" s="7">
        <f>'韓中（中国市場）'!H27/1000</f>
        <v>17292.72368289637</v>
      </c>
      <c r="E4" s="3">
        <f>'韓中（中国市場）'!C27/1000</f>
        <v>5335.979124620551</v>
      </c>
      <c r="F4" s="3"/>
      <c r="G4" s="11">
        <f>D4+C4</f>
        <v>27759.710778367342</v>
      </c>
    </row>
    <row r="5" spans="1:7" s="28" customFormat="1" ht="18.75" customHeight="1">
      <c r="A5" s="145"/>
      <c r="B5" s="113" t="s">
        <v>46</v>
      </c>
      <c r="C5" s="7">
        <f>'韓中（韓国市場）'!B28/1000</f>
        <v>6777.393084834983</v>
      </c>
      <c r="D5" s="7">
        <f>'韓中（韓国市場）'!H28/1000</f>
        <v>5860.962033259848</v>
      </c>
      <c r="E5" s="3">
        <f>'韓中（韓国市場）'!C28/1000</f>
        <v>1637.3955151664748</v>
      </c>
      <c r="F5" s="3"/>
      <c r="G5" s="11">
        <f>C5+D5</f>
        <v>12638.35511809483</v>
      </c>
    </row>
    <row r="6" spans="1:7" s="28" customFormat="1" ht="18.75" customHeight="1">
      <c r="A6" s="146" t="s">
        <v>47</v>
      </c>
      <c r="B6" s="114" t="s">
        <v>48</v>
      </c>
      <c r="C6" s="8">
        <f>'日中（中国市場）'!B26/1000</f>
        <v>20245.29914346363</v>
      </c>
      <c r="D6" s="8">
        <f>'日中（中国市場）'!H26/1000</f>
        <v>26429.466513301693</v>
      </c>
      <c r="E6" s="4"/>
      <c r="F6" s="5">
        <v>4805</v>
      </c>
      <c r="G6" s="12">
        <f>C6+D6</f>
        <v>46674.765656765325</v>
      </c>
    </row>
    <row r="7" spans="1:7" s="28" customFormat="1" ht="19.5" customHeight="1" thickBot="1">
      <c r="A7" s="147"/>
      <c r="B7" s="115" t="s">
        <v>46</v>
      </c>
      <c r="C7" s="13">
        <f>'日中（日本市場）'!B26/1000</f>
        <v>6251.812456660386</v>
      </c>
      <c r="D7" s="13">
        <f>'日中（日本市場）'!H26/1000</f>
        <v>3806.171300382097</v>
      </c>
      <c r="E7" s="14"/>
      <c r="F7" s="15">
        <v>307</v>
      </c>
      <c r="G7" s="16">
        <f>C7+D7</f>
        <v>10057.983757042482</v>
      </c>
    </row>
    <row r="8" spans="1:7" s="28" customFormat="1" ht="18.75">
      <c r="A8" s="116"/>
      <c r="B8" s="116"/>
      <c r="C8" s="117"/>
      <c r="D8" s="117"/>
      <c r="E8" s="118"/>
      <c r="F8" s="119"/>
      <c r="G8" s="120"/>
    </row>
    <row r="9" spans="1:7" s="28" customFormat="1" ht="18.75">
      <c r="A9" s="142" t="s">
        <v>189</v>
      </c>
      <c r="B9" s="143"/>
      <c r="C9" s="143"/>
      <c r="D9" s="143"/>
      <c r="E9" s="143"/>
      <c r="F9" s="143"/>
      <c r="G9" s="143"/>
    </row>
    <row r="10" spans="1:7" s="28" customFormat="1" ht="18.75">
      <c r="A10" s="142" t="s">
        <v>190</v>
      </c>
      <c r="B10" s="143"/>
      <c r="C10" s="143"/>
      <c r="D10" s="143"/>
      <c r="E10" s="143"/>
      <c r="F10" s="143"/>
      <c r="G10" s="143"/>
    </row>
    <row r="11" spans="1:8" s="28" customFormat="1" ht="18.75">
      <c r="A11" s="142" t="s">
        <v>208</v>
      </c>
      <c r="B11" s="143"/>
      <c r="C11" s="143"/>
      <c r="D11" s="143"/>
      <c r="E11" s="143"/>
      <c r="F11" s="143"/>
      <c r="G11" s="143"/>
      <c r="H11" s="143"/>
    </row>
    <row r="12" spans="1:7" s="28" customFormat="1" ht="13.5" customHeight="1">
      <c r="A12" s="142" t="s">
        <v>191</v>
      </c>
      <c r="B12" s="143"/>
      <c r="C12" s="143"/>
      <c r="D12" s="143"/>
      <c r="E12" s="143"/>
      <c r="F12" s="143"/>
      <c r="G12" s="143"/>
    </row>
    <row r="13" spans="1:7" s="28" customFormat="1" ht="18.75">
      <c r="A13" s="142" t="s">
        <v>192</v>
      </c>
      <c r="B13" s="143"/>
      <c r="C13" s="143"/>
      <c r="D13" s="143"/>
      <c r="E13" s="143"/>
      <c r="F13" s="143"/>
      <c r="G13" s="143"/>
    </row>
    <row r="14" spans="1:4" s="28" customFormat="1" ht="18.75">
      <c r="A14" s="30"/>
      <c r="B14" s="30"/>
      <c r="C14" s="30"/>
      <c r="D14" s="30"/>
    </row>
    <row r="15" spans="1:4" s="28" customFormat="1" ht="18.75">
      <c r="A15" s="30"/>
      <c r="B15" s="30"/>
      <c r="C15" s="30"/>
      <c r="D15" s="30"/>
    </row>
    <row r="16" spans="1:11" s="28" customFormat="1" ht="18.75">
      <c r="A16" s="29" t="s">
        <v>193</v>
      </c>
      <c r="B16" s="30"/>
      <c r="C16" s="30"/>
      <c r="D16" s="30"/>
      <c r="E16" s="30"/>
      <c r="F16" s="30" t="s">
        <v>226</v>
      </c>
      <c r="G16" s="30"/>
      <c r="H16" s="30"/>
      <c r="I16" s="30"/>
      <c r="J16" s="30"/>
      <c r="K16" s="30"/>
    </row>
    <row r="17" spans="1:11" s="28" customFormat="1" ht="19.5" thickBot="1">
      <c r="A17" s="30" t="s">
        <v>54</v>
      </c>
      <c r="B17" s="30"/>
      <c r="C17" s="30"/>
      <c r="D17" s="30"/>
      <c r="E17" s="121" t="s">
        <v>55</v>
      </c>
      <c r="F17" s="116"/>
      <c r="G17" s="30"/>
      <c r="H17" s="30"/>
      <c r="I17" s="121" t="s">
        <v>56</v>
      </c>
      <c r="J17" s="116"/>
      <c r="K17" s="30"/>
    </row>
    <row r="18" spans="1:11" s="28" customFormat="1" ht="18.75">
      <c r="A18" s="132" t="s">
        <v>40</v>
      </c>
      <c r="B18" s="134" t="s">
        <v>51</v>
      </c>
      <c r="C18" s="136">
        <f>-(E4+E5)</f>
        <v>-6973.374639787026</v>
      </c>
      <c r="D18" s="30"/>
      <c r="E18" s="138" t="s">
        <v>47</v>
      </c>
      <c r="F18" s="140" t="s">
        <v>51</v>
      </c>
      <c r="G18" s="141">
        <v>-5112</v>
      </c>
      <c r="H18" s="30"/>
      <c r="I18" s="130" t="s">
        <v>40</v>
      </c>
      <c r="J18" s="122" t="s">
        <v>58</v>
      </c>
      <c r="K18" s="17">
        <v>12638.35511809483</v>
      </c>
    </row>
    <row r="19" spans="1:11" s="28" customFormat="1" ht="18.75">
      <c r="A19" s="133"/>
      <c r="B19" s="135"/>
      <c r="C19" s="137"/>
      <c r="D19" s="30"/>
      <c r="E19" s="139"/>
      <c r="F19" s="135"/>
      <c r="G19" s="137"/>
      <c r="H19" s="30"/>
      <c r="I19" s="131"/>
      <c r="J19" s="123" t="s">
        <v>59</v>
      </c>
      <c r="K19" s="21">
        <v>-10466.987095471</v>
      </c>
    </row>
    <row r="20" spans="1:11" s="28" customFormat="1" ht="18.75">
      <c r="A20" s="144" t="s">
        <v>49</v>
      </c>
      <c r="B20" s="124" t="s">
        <v>52</v>
      </c>
      <c r="C20" s="18">
        <f>G6</f>
        <v>46674.765656765325</v>
      </c>
      <c r="D20" s="30"/>
      <c r="E20" s="148" t="s">
        <v>57</v>
      </c>
      <c r="F20" s="125" t="s">
        <v>52</v>
      </c>
      <c r="G20" s="21">
        <v>27759.710778367342</v>
      </c>
      <c r="H20" s="30"/>
      <c r="I20" s="129" t="s">
        <v>47</v>
      </c>
      <c r="J20" s="101" t="s">
        <v>60</v>
      </c>
      <c r="K20" s="19">
        <v>10057.983757042482</v>
      </c>
    </row>
    <row r="21" spans="1:11" s="28" customFormat="1" ht="18.75">
      <c r="A21" s="129"/>
      <c r="B21" s="124" t="s">
        <v>50</v>
      </c>
      <c r="C21" s="19">
        <f>-C7</f>
        <v>-6251.812456660386</v>
      </c>
      <c r="D21" s="30"/>
      <c r="E21" s="148"/>
      <c r="F21" s="125" t="s">
        <v>50</v>
      </c>
      <c r="G21" s="21">
        <v>-6777.39308483498</v>
      </c>
      <c r="H21" s="30"/>
      <c r="I21" s="129"/>
      <c r="J21" s="101" t="s">
        <v>61</v>
      </c>
      <c r="K21" s="19">
        <v>-20245.2991434636</v>
      </c>
    </row>
    <row r="22" spans="1:11" s="28" customFormat="1" ht="19.5" thickBot="1">
      <c r="A22" s="126" t="s">
        <v>45</v>
      </c>
      <c r="B22" s="127"/>
      <c r="C22" s="20">
        <f>SUM(C18:C21)</f>
        <v>33449.57856031791</v>
      </c>
      <c r="D22" s="30"/>
      <c r="E22" s="126" t="s">
        <v>45</v>
      </c>
      <c r="F22" s="127"/>
      <c r="G22" s="20">
        <f>SUM(G18:G21)</f>
        <v>15870.31769353236</v>
      </c>
      <c r="H22" s="30"/>
      <c r="I22" s="126" t="s">
        <v>45</v>
      </c>
      <c r="J22" s="127"/>
      <c r="K22" s="20">
        <f>SUM(K18:K21)</f>
        <v>-8015.947363797286</v>
      </c>
    </row>
    <row r="23" spans="1:4" s="28" customFormat="1" ht="18.75">
      <c r="A23" s="116"/>
      <c r="B23" s="116"/>
      <c r="C23" s="128"/>
      <c r="D23" s="30"/>
    </row>
    <row r="24" s="28" customFormat="1" ht="18.75">
      <c r="D24" s="30"/>
    </row>
    <row r="25" s="28" customFormat="1" ht="18.75">
      <c r="D25" s="30"/>
    </row>
    <row r="26" s="28" customFormat="1" ht="18.75">
      <c r="D26" s="30"/>
    </row>
    <row r="27" ht="13.5">
      <c r="D27" s="6"/>
    </row>
    <row r="28" ht="13.5">
      <c r="D28" s="6"/>
    </row>
    <row r="29" spans="1:4" ht="13.5">
      <c r="A29" s="9"/>
      <c r="B29" s="9"/>
      <c r="C29" s="10"/>
      <c r="D29" s="6"/>
    </row>
    <row r="30" ht="13.5">
      <c r="D30" s="6"/>
    </row>
    <row r="31" ht="13.5" customHeight="1">
      <c r="D31" s="6"/>
    </row>
    <row r="32" ht="13.5" customHeight="1">
      <c r="D32" s="6"/>
    </row>
    <row r="33" ht="13.5">
      <c r="D33" s="6"/>
    </row>
    <row r="34" ht="13.5">
      <c r="D34" s="6"/>
    </row>
    <row r="35" ht="13.5">
      <c r="D35" s="6"/>
    </row>
  </sheetData>
  <sheetProtection/>
  <mergeCells count="17">
    <mergeCell ref="A13:G13"/>
    <mergeCell ref="A20:A21"/>
    <mergeCell ref="A4:A5"/>
    <mergeCell ref="A6:A7"/>
    <mergeCell ref="E20:E21"/>
    <mergeCell ref="A9:G9"/>
    <mergeCell ref="A10:G10"/>
    <mergeCell ref="A11:H11"/>
    <mergeCell ref="A12:G12"/>
    <mergeCell ref="I20:I21"/>
    <mergeCell ref="I18:I19"/>
    <mergeCell ref="A18:A19"/>
    <mergeCell ref="B18:B19"/>
    <mergeCell ref="C18:C19"/>
    <mergeCell ref="E18:E19"/>
    <mergeCell ref="F18:F19"/>
    <mergeCell ref="G18:G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L1" sqref="L1:L65536"/>
    </sheetView>
  </sheetViews>
  <sheetFormatPr defaultColWidth="9.140625" defaultRowHeight="15"/>
  <cols>
    <col min="1" max="1" width="19.7109375" style="0" bestFit="1" customWidth="1"/>
    <col min="2" max="2" width="10.00390625" style="0" bestFit="1" customWidth="1"/>
    <col min="3" max="4" width="9.140625" style="0" bestFit="1" customWidth="1"/>
    <col min="5" max="5" width="7.7109375" style="0" bestFit="1" customWidth="1"/>
    <col min="6" max="7" width="9.140625" style="0" bestFit="1" customWidth="1"/>
    <col min="8" max="8" width="10.00390625" style="0" bestFit="1" customWidth="1"/>
    <col min="9" max="9" width="10.7109375" style="0" customWidth="1"/>
    <col min="10" max="10" width="2.57421875" style="0" customWidth="1"/>
    <col min="11" max="11" width="13.28125" style="0" customWidth="1"/>
    <col min="12" max="12" width="52.421875" style="0" customWidth="1"/>
    <col min="13" max="13" width="8.140625" style="0" customWidth="1"/>
  </cols>
  <sheetData>
    <row r="1" spans="1:13" ht="19.5" thickBot="1">
      <c r="A1" s="26" t="s">
        <v>194</v>
      </c>
      <c r="B1" s="27"/>
      <c r="C1" s="28"/>
      <c r="D1" s="28"/>
      <c r="E1" s="28"/>
      <c r="F1" s="28"/>
      <c r="G1" s="28"/>
      <c r="H1" s="149" t="s">
        <v>217</v>
      </c>
      <c r="I1" s="149"/>
      <c r="K1" s="29" t="s">
        <v>195</v>
      </c>
      <c r="L1" s="30"/>
      <c r="M1" s="31" t="s">
        <v>196</v>
      </c>
    </row>
    <row r="2" spans="1:13" ht="18">
      <c r="A2" s="154"/>
      <c r="B2" s="152" t="s">
        <v>213</v>
      </c>
      <c r="C2" s="150" t="s">
        <v>214</v>
      </c>
      <c r="D2" s="151"/>
      <c r="E2" s="151"/>
      <c r="F2" s="151"/>
      <c r="G2" s="151"/>
      <c r="H2" s="151"/>
      <c r="I2" s="156" t="s">
        <v>215</v>
      </c>
      <c r="K2" s="32" t="s">
        <v>184</v>
      </c>
      <c r="L2" s="36" t="s">
        <v>110</v>
      </c>
      <c r="M2" s="41" t="s">
        <v>197</v>
      </c>
    </row>
    <row r="3" spans="1:13" ht="16.5">
      <c r="A3" s="155"/>
      <c r="B3" s="153"/>
      <c r="C3" s="45" t="s">
        <v>28</v>
      </c>
      <c r="D3" s="45" t="s">
        <v>29</v>
      </c>
      <c r="E3" s="45" t="s">
        <v>30</v>
      </c>
      <c r="F3" s="45" t="s">
        <v>1</v>
      </c>
      <c r="G3" s="45" t="s">
        <v>31</v>
      </c>
      <c r="H3" s="45" t="s">
        <v>32</v>
      </c>
      <c r="I3" s="157"/>
      <c r="K3" s="33" t="s">
        <v>67</v>
      </c>
      <c r="L3" s="37" t="s">
        <v>111</v>
      </c>
      <c r="M3" s="42">
        <v>957.5320611721736</v>
      </c>
    </row>
    <row r="4" spans="1:13" ht="16.5">
      <c r="A4" s="46" t="s">
        <v>2</v>
      </c>
      <c r="B4" s="47">
        <v>24076.076917958333</v>
      </c>
      <c r="C4" s="47">
        <v>3376.019508392222</v>
      </c>
      <c r="D4" s="47">
        <v>2274.603564039316</v>
      </c>
      <c r="E4" s="48">
        <v>6275.858145038824</v>
      </c>
      <c r="F4" s="47">
        <v>3314.8359050268296</v>
      </c>
      <c r="G4" s="47">
        <v>26629.2040911703</v>
      </c>
      <c r="H4" s="47">
        <v>41870.52121366749</v>
      </c>
      <c r="I4" s="49">
        <f>'韓中（中国市場）'!H4+'韓中（中国市場）'!B4</f>
        <v>65946.59813162583</v>
      </c>
      <c r="K4" s="34" t="s">
        <v>68</v>
      </c>
      <c r="L4" s="38" t="s">
        <v>111</v>
      </c>
      <c r="M4" s="43">
        <v>431.4862351668794</v>
      </c>
    </row>
    <row r="5" spans="1:13" ht="16.5">
      <c r="A5" s="46" t="s">
        <v>3</v>
      </c>
      <c r="B5" s="47">
        <v>27168.11415445007</v>
      </c>
      <c r="C5" s="47">
        <v>5644.63995335037</v>
      </c>
      <c r="D5" s="47">
        <v>4351.344212804583</v>
      </c>
      <c r="E5" s="50">
        <v>8082.820281924757</v>
      </c>
      <c r="F5" s="48">
        <v>10986.511770542247</v>
      </c>
      <c r="G5" s="47">
        <v>27645.35082857335</v>
      </c>
      <c r="H5" s="47">
        <v>56710.66704719531</v>
      </c>
      <c r="I5" s="49">
        <f>'韓中（中国市場）'!H5+'韓中（中国市場）'!B5</f>
        <v>83878.78120164538</v>
      </c>
      <c r="K5" s="34" t="s">
        <v>69</v>
      </c>
      <c r="L5" s="38" t="s">
        <v>111</v>
      </c>
      <c r="M5" s="43">
        <v>471.5109394258702</v>
      </c>
    </row>
    <row r="6" spans="1:13" ht="16.5">
      <c r="A6" s="46" t="s">
        <v>4</v>
      </c>
      <c r="B6" s="47">
        <v>1175987.702195018</v>
      </c>
      <c r="C6" s="48">
        <v>396717.943307447</v>
      </c>
      <c r="D6" s="47">
        <v>240767.44903439755</v>
      </c>
      <c r="E6" s="47">
        <v>19355.232499683076</v>
      </c>
      <c r="F6" s="47">
        <v>8172.736494281059</v>
      </c>
      <c r="G6" s="47">
        <v>614058.4749341705</v>
      </c>
      <c r="H6" s="47">
        <v>1279071.8362699791</v>
      </c>
      <c r="I6" s="51">
        <f>'韓中（中国市場）'!H6+'韓中（中国市場）'!B6</f>
        <v>2455059.538464997</v>
      </c>
      <c r="K6" s="34" t="s">
        <v>70</v>
      </c>
      <c r="L6" s="38" t="s">
        <v>112</v>
      </c>
      <c r="M6" s="43">
        <v>241.08815072123753</v>
      </c>
    </row>
    <row r="7" spans="1:13" ht="16.5">
      <c r="A7" s="46" t="s">
        <v>5</v>
      </c>
      <c r="B7" s="47">
        <v>105479.19911449599</v>
      </c>
      <c r="C7" s="47">
        <v>5882.412776422954</v>
      </c>
      <c r="D7" s="47">
        <v>29309.61572524443</v>
      </c>
      <c r="E7" s="47">
        <v>5389.405032339791</v>
      </c>
      <c r="F7" s="48">
        <v>53160.05048675329</v>
      </c>
      <c r="G7" s="47">
        <v>89140.80591814111</v>
      </c>
      <c r="H7" s="47">
        <v>182882.28993890158</v>
      </c>
      <c r="I7" s="49">
        <f>'韓中（中国市場）'!H7+'韓中（中国市場）'!B7</f>
        <v>288361.48905339756</v>
      </c>
      <c r="K7" s="34" t="s">
        <v>71</v>
      </c>
      <c r="L7" s="38" t="s">
        <v>137</v>
      </c>
      <c r="M7" s="43">
        <v>129.66409438376218</v>
      </c>
    </row>
    <row r="8" spans="1:13" ht="16.5">
      <c r="A8" s="46" t="s">
        <v>6</v>
      </c>
      <c r="B8" s="47">
        <v>595.6493652627244</v>
      </c>
      <c r="C8" s="47">
        <v>23.40640821743365</v>
      </c>
      <c r="D8" s="47">
        <v>101.55274086211844</v>
      </c>
      <c r="E8" s="47">
        <v>242.96794956580342</v>
      </c>
      <c r="F8" s="48">
        <v>321.39732152422306</v>
      </c>
      <c r="G8" s="47">
        <v>515.2431095546714</v>
      </c>
      <c r="H8" s="47">
        <v>1204.5675297242497</v>
      </c>
      <c r="I8" s="49">
        <f>'韓中（中国市場）'!H8+'韓中（中国市場）'!B8</f>
        <v>1800.216894986974</v>
      </c>
      <c r="K8" s="34" t="s">
        <v>72</v>
      </c>
      <c r="L8" s="38" t="s">
        <v>138</v>
      </c>
      <c r="M8" s="43">
        <v>441.393226757772</v>
      </c>
    </row>
    <row r="9" spans="1:13" ht="16.5">
      <c r="A9" s="46" t="s">
        <v>7</v>
      </c>
      <c r="B9" s="47">
        <v>284511.7910256159</v>
      </c>
      <c r="C9" s="48">
        <v>120543.55399948225</v>
      </c>
      <c r="D9" s="47">
        <v>56745.917582040674</v>
      </c>
      <c r="E9" s="47">
        <v>59981.436235998095</v>
      </c>
      <c r="F9" s="47">
        <v>105163.8372068669</v>
      </c>
      <c r="G9" s="47">
        <v>113277.97714727826</v>
      </c>
      <c r="H9" s="47">
        <v>455712.72217166616</v>
      </c>
      <c r="I9" s="49">
        <f>'韓中（中国市場）'!H9+'韓中（中国市場）'!B9</f>
        <v>740224.5131972821</v>
      </c>
      <c r="K9" s="34" t="s">
        <v>73</v>
      </c>
      <c r="L9" s="38" t="s">
        <v>113</v>
      </c>
      <c r="M9" s="43">
        <v>166.59792560326423</v>
      </c>
    </row>
    <row r="10" spans="1:13" ht="16.5">
      <c r="A10" s="46" t="s">
        <v>8</v>
      </c>
      <c r="B10" s="47">
        <v>982690.5796111777</v>
      </c>
      <c r="C10" s="48">
        <v>431547.49891872745</v>
      </c>
      <c r="D10" s="47">
        <v>383765.2376921071</v>
      </c>
      <c r="E10" s="47">
        <v>50451.377138376796</v>
      </c>
      <c r="F10" s="47">
        <v>153460.4437184326</v>
      </c>
      <c r="G10" s="47">
        <v>488104.6738319951</v>
      </c>
      <c r="H10" s="47">
        <v>1507329.2312996392</v>
      </c>
      <c r="I10" s="51">
        <f>'韓中（中国市場）'!H10+'韓中（中国市場）'!B10</f>
        <v>2490019.810910817</v>
      </c>
      <c r="K10" s="34" t="s">
        <v>74</v>
      </c>
      <c r="L10" s="38" t="s">
        <v>114</v>
      </c>
      <c r="M10" s="43">
        <v>160.12123333053682</v>
      </c>
    </row>
    <row r="11" spans="1:13" ht="16.5">
      <c r="A11" s="46" t="s">
        <v>9</v>
      </c>
      <c r="B11" s="47">
        <v>101313.86982643098</v>
      </c>
      <c r="C11" s="47">
        <v>17609.45787159877</v>
      </c>
      <c r="D11" s="47">
        <v>14563.983256919943</v>
      </c>
      <c r="E11" s="48">
        <v>21738.29422226526</v>
      </c>
      <c r="F11" s="47">
        <v>11350.447985581948</v>
      </c>
      <c r="G11" s="47">
        <v>68154.78643391682</v>
      </c>
      <c r="H11" s="47">
        <v>133416.9697702827</v>
      </c>
      <c r="I11" s="49">
        <f>'韓中（中国市場）'!H11+'韓中（中国市場）'!B11</f>
        <v>234730.8395967137</v>
      </c>
      <c r="K11" s="34" t="s">
        <v>75</v>
      </c>
      <c r="L11" s="38" t="s">
        <v>139</v>
      </c>
      <c r="M11" s="43">
        <v>147.64790395117154</v>
      </c>
    </row>
    <row r="12" spans="1:13" ht="16.5">
      <c r="A12" s="46" t="s">
        <v>10</v>
      </c>
      <c r="B12" s="47">
        <v>195459.0693027918</v>
      </c>
      <c r="C12" s="48">
        <v>136640.69362944976</v>
      </c>
      <c r="D12" s="47">
        <v>65466.49065670724</v>
      </c>
      <c r="E12" s="47">
        <v>35303.26832965221</v>
      </c>
      <c r="F12" s="47">
        <v>63751.47992973522</v>
      </c>
      <c r="G12" s="47">
        <v>64522.495029392645</v>
      </c>
      <c r="H12" s="47">
        <v>365684.4275749371</v>
      </c>
      <c r="I12" s="49">
        <f>'韓中（中国市場）'!H12+'韓中（中国市場）'!B12</f>
        <v>561143.496877729</v>
      </c>
      <c r="K12" s="34" t="s">
        <v>77</v>
      </c>
      <c r="L12" s="38" t="s">
        <v>115</v>
      </c>
      <c r="M12" s="43">
        <v>303.0358403298719</v>
      </c>
    </row>
    <row r="13" spans="1:13" ht="16.5">
      <c r="A13" s="46" t="s">
        <v>11</v>
      </c>
      <c r="B13" s="47">
        <v>140525.1127705716</v>
      </c>
      <c r="C13" s="48">
        <v>90418.95530390502</v>
      </c>
      <c r="D13" s="47">
        <v>39222.57061770482</v>
      </c>
      <c r="E13" s="47">
        <v>11133.939175560095</v>
      </c>
      <c r="F13" s="47">
        <v>29065.018855592243</v>
      </c>
      <c r="G13" s="47">
        <v>55251.01777886301</v>
      </c>
      <c r="H13" s="47">
        <v>225091.5017316252</v>
      </c>
      <c r="I13" s="49">
        <f>'韓中（中国市場）'!H13+'韓中（中国市場）'!B13</f>
        <v>365616.6145021968</v>
      </c>
      <c r="K13" s="34" t="s">
        <v>79</v>
      </c>
      <c r="L13" s="38" t="s">
        <v>140</v>
      </c>
      <c r="M13" s="43">
        <v>136.2866461516679</v>
      </c>
    </row>
    <row r="14" spans="1:13" ht="16.5">
      <c r="A14" s="46" t="s">
        <v>12</v>
      </c>
      <c r="B14" s="47">
        <v>453685.9140039666</v>
      </c>
      <c r="C14" s="47">
        <v>81522.03141564933</v>
      </c>
      <c r="D14" s="48">
        <v>206402.02971822702</v>
      </c>
      <c r="E14" s="47">
        <v>49361.614201995086</v>
      </c>
      <c r="F14" s="47">
        <v>55526.78972437691</v>
      </c>
      <c r="G14" s="47">
        <v>196310.54862717126</v>
      </c>
      <c r="H14" s="47">
        <v>589123.0136874196</v>
      </c>
      <c r="I14" s="49">
        <f>'韓中（中国市場）'!H14+'韓中（中国市場）'!B14</f>
        <v>1042808.9276913862</v>
      </c>
      <c r="K14" s="34" t="s">
        <v>80</v>
      </c>
      <c r="L14" s="38" t="s">
        <v>116</v>
      </c>
      <c r="M14" s="43">
        <v>1831.9918455099728</v>
      </c>
    </row>
    <row r="15" spans="1:13" ht="16.5">
      <c r="A15" s="46" t="s">
        <v>13</v>
      </c>
      <c r="B15" s="47">
        <v>263211.3252188139</v>
      </c>
      <c r="C15" s="47">
        <v>115981.88717408286</v>
      </c>
      <c r="D15" s="47">
        <v>38065.59710102598</v>
      </c>
      <c r="E15" s="47">
        <v>50476.087160899995</v>
      </c>
      <c r="F15" s="48">
        <v>141621.67818907293</v>
      </c>
      <c r="G15" s="47">
        <v>65598.65059517688</v>
      </c>
      <c r="H15" s="47">
        <v>411743.9002202586</v>
      </c>
      <c r="I15" s="49">
        <f>'韓中（中国市場）'!H15+'韓中（中国市場）'!B15</f>
        <v>674955.2254390726</v>
      </c>
      <c r="K15" s="34" t="s">
        <v>82</v>
      </c>
      <c r="L15" s="38" t="s">
        <v>141</v>
      </c>
      <c r="M15" s="43">
        <v>396.71444813557395</v>
      </c>
    </row>
    <row r="16" spans="1:13" ht="16.5">
      <c r="A16" s="46" t="s">
        <v>14</v>
      </c>
      <c r="B16" s="47">
        <v>643903.651359782</v>
      </c>
      <c r="C16" s="48">
        <v>248430.6622408699</v>
      </c>
      <c r="D16" s="47">
        <v>224654.5127760981</v>
      </c>
      <c r="E16" s="47">
        <v>62724.39686677731</v>
      </c>
      <c r="F16" s="47">
        <v>142667.6114778418</v>
      </c>
      <c r="G16" s="47">
        <v>316752.2173205789</v>
      </c>
      <c r="H16" s="47">
        <v>995229.400682166</v>
      </c>
      <c r="I16" s="49">
        <f>'韓中（中国市場）'!H16+'韓中（中国市場）'!B16</f>
        <v>1639133.0520419478</v>
      </c>
      <c r="K16" s="34" t="s">
        <v>84</v>
      </c>
      <c r="L16" s="38" t="s">
        <v>117</v>
      </c>
      <c r="M16" s="43">
        <v>399.18391954652077</v>
      </c>
    </row>
    <row r="17" spans="1:13" ht="16.5">
      <c r="A17" s="46" t="s">
        <v>15</v>
      </c>
      <c r="B17" s="47">
        <v>1227647.5593519846</v>
      </c>
      <c r="C17" s="47">
        <v>686706.6150955093</v>
      </c>
      <c r="D17" s="47">
        <v>179891.32356936307</v>
      </c>
      <c r="E17" s="47">
        <v>202349.25703695588</v>
      </c>
      <c r="F17" s="48">
        <v>981947.3025388061</v>
      </c>
      <c r="G17" s="47">
        <v>246462.70560549296</v>
      </c>
      <c r="H17" s="47">
        <v>2297357.2038461273</v>
      </c>
      <c r="I17" s="51">
        <f>'韓中（中国市場）'!H17+'韓中（中国市場）'!B17</f>
        <v>3525004.763198112</v>
      </c>
      <c r="K17" s="34" t="s">
        <v>85</v>
      </c>
      <c r="L17" s="38" t="s">
        <v>117</v>
      </c>
      <c r="M17" s="43">
        <v>545.5840120477048</v>
      </c>
    </row>
    <row r="18" spans="1:13" ht="16.5">
      <c r="A18" s="46" t="s">
        <v>16</v>
      </c>
      <c r="B18" s="47">
        <v>1564897.0704720234</v>
      </c>
      <c r="C18" s="48">
        <v>1126759.5960593245</v>
      </c>
      <c r="D18" s="47">
        <v>198742.22183494386</v>
      </c>
      <c r="E18" s="47">
        <v>102633.62958193556</v>
      </c>
      <c r="F18" s="47">
        <v>415288.8294704012</v>
      </c>
      <c r="G18" s="47">
        <v>780157.923902934</v>
      </c>
      <c r="H18" s="47">
        <v>2623582.2008495387</v>
      </c>
      <c r="I18" s="51">
        <f>'韓中（中国市場）'!H18+'韓中（中国市場）'!B18</f>
        <v>4188479.271321562</v>
      </c>
      <c r="K18" s="34" t="s">
        <v>86</v>
      </c>
      <c r="L18" s="39" t="s">
        <v>132</v>
      </c>
      <c r="M18" s="43">
        <v>317.1339397200851</v>
      </c>
    </row>
    <row r="19" spans="1:13" ht="16.5">
      <c r="A19" s="46" t="s">
        <v>17</v>
      </c>
      <c r="B19" s="47">
        <v>825694.5264510826</v>
      </c>
      <c r="C19" s="48">
        <v>470634.9186442593</v>
      </c>
      <c r="D19" s="47">
        <v>73638.73665575734</v>
      </c>
      <c r="E19" s="47">
        <v>16545.141047458743</v>
      </c>
      <c r="F19" s="47">
        <v>36203.787526949</v>
      </c>
      <c r="G19" s="47">
        <v>691166.1587978111</v>
      </c>
      <c r="H19" s="47">
        <v>1288188.7426722355</v>
      </c>
      <c r="I19" s="51">
        <f>'韓中（中国市場）'!H19+'韓中（中国市場）'!B19</f>
        <v>2113883.269123318</v>
      </c>
      <c r="K19" s="34" t="s">
        <v>87</v>
      </c>
      <c r="L19" s="39" t="s">
        <v>142</v>
      </c>
      <c r="M19" s="43">
        <v>419.45389670714155</v>
      </c>
    </row>
    <row r="20" spans="1:13" ht="16.5">
      <c r="A20" s="46" t="s">
        <v>18</v>
      </c>
      <c r="B20" s="47">
        <v>-1.545430450278218E-10</v>
      </c>
      <c r="C20" s="47" t="s">
        <v>19</v>
      </c>
      <c r="D20" s="47" t="s">
        <v>19</v>
      </c>
      <c r="E20" s="47" t="s">
        <v>19</v>
      </c>
      <c r="F20" s="47" t="s">
        <v>19</v>
      </c>
      <c r="G20" s="47" t="s">
        <v>19</v>
      </c>
      <c r="H20" s="47" t="s">
        <v>19</v>
      </c>
      <c r="I20" s="52" t="s">
        <v>19</v>
      </c>
      <c r="K20" s="34" t="s">
        <v>88</v>
      </c>
      <c r="L20" s="39" t="s">
        <v>153</v>
      </c>
      <c r="M20" s="43">
        <v>249.15267566539933</v>
      </c>
    </row>
    <row r="21" spans="1:13" ht="16.5">
      <c r="A21" s="46" t="s">
        <v>20</v>
      </c>
      <c r="B21" s="47">
        <v>1687.9589536161436</v>
      </c>
      <c r="C21" s="47">
        <v>54.65466980014049</v>
      </c>
      <c r="D21" s="47">
        <v>14.063401851766724</v>
      </c>
      <c r="E21" s="47">
        <v>959.0789007243754</v>
      </c>
      <c r="F21" s="48">
        <v>1299.1764582527537</v>
      </c>
      <c r="G21" s="47">
        <v>1598.4648678466567</v>
      </c>
      <c r="H21" s="47">
        <v>3925.4382984756926</v>
      </c>
      <c r="I21" s="49">
        <f>'韓中（中国市場）'!H21+'韓中（中国市場）'!B21</f>
        <v>5613.397252091836</v>
      </c>
      <c r="K21" s="34" t="s">
        <v>90</v>
      </c>
      <c r="L21" s="38" t="s">
        <v>156</v>
      </c>
      <c r="M21" s="43">
        <v>453.365820608436</v>
      </c>
    </row>
    <row r="22" spans="1:13" ht="16.5">
      <c r="A22" s="46" t="s">
        <v>21</v>
      </c>
      <c r="B22" s="47">
        <v>562760.6963586456</v>
      </c>
      <c r="C22" s="48">
        <v>503657.6559647157</v>
      </c>
      <c r="D22" s="47">
        <v>12517.738705205844</v>
      </c>
      <c r="E22" s="47">
        <v>41494.55591705878</v>
      </c>
      <c r="F22" s="47">
        <v>466143.31274242525</v>
      </c>
      <c r="G22" s="47">
        <v>47888.4793669894</v>
      </c>
      <c r="H22" s="47">
        <v>1071701.742696395</v>
      </c>
      <c r="I22" s="49">
        <f>'韓中（中国市場）'!H22+'韓中（中国市場）'!B22</f>
        <v>1634462.4390550405</v>
      </c>
      <c r="K22" s="34" t="s">
        <v>91</v>
      </c>
      <c r="L22" s="38" t="s">
        <v>118</v>
      </c>
      <c r="M22" s="43">
        <v>733.3484357075845</v>
      </c>
    </row>
    <row r="23" spans="1:13" ht="17.25" thickBot="1">
      <c r="A23" s="46" t="s">
        <v>22</v>
      </c>
      <c r="B23" s="47">
        <v>1546.60409278079</v>
      </c>
      <c r="C23" s="47">
        <v>576.5671570270996</v>
      </c>
      <c r="D23" s="47">
        <v>555.7045013487708</v>
      </c>
      <c r="E23" s="47">
        <v>623.4183983132618</v>
      </c>
      <c r="F23" s="48">
        <v>1610.7887447868497</v>
      </c>
      <c r="G23" s="47">
        <v>610.046532569023</v>
      </c>
      <c r="H23" s="47">
        <v>3976.5253340450054</v>
      </c>
      <c r="I23" s="49">
        <f>'韓中（中国市場）'!H23+'韓中（中国市場）'!B23</f>
        <v>5523.129426825795</v>
      </c>
      <c r="K23" s="35" t="s">
        <v>92</v>
      </c>
      <c r="L23" s="40" t="s">
        <v>119</v>
      </c>
      <c r="M23" s="44">
        <v>3549.607452627377</v>
      </c>
    </row>
    <row r="24" spans="1:13" ht="18.75">
      <c r="A24" s="46" t="s">
        <v>23</v>
      </c>
      <c r="B24" s="47">
        <v>2865.0864612629066</v>
      </c>
      <c r="C24" s="48">
        <v>2496.600454658459</v>
      </c>
      <c r="D24" s="47">
        <v>0.4958128145970587</v>
      </c>
      <c r="E24" s="47">
        <v>6.106858656042734</v>
      </c>
      <c r="F24" s="47">
        <v>2253.781116459804</v>
      </c>
      <c r="G24" s="47">
        <v>160.29092237740264</v>
      </c>
      <c r="H24" s="47">
        <v>4917.275164966306</v>
      </c>
      <c r="I24" s="49">
        <f>'韓中（中国市場）'!H24+'韓中（中国市場）'!B24</f>
        <v>7782.361626229213</v>
      </c>
      <c r="K24" s="28"/>
      <c r="L24" s="28"/>
      <c r="M24" s="28"/>
    </row>
    <row r="25" spans="1:13" ht="18.75">
      <c r="A25" s="46" t="s">
        <v>24</v>
      </c>
      <c r="B25" s="47">
        <v>1881279.5099746292</v>
      </c>
      <c r="C25" s="47">
        <v>890753.3540676615</v>
      </c>
      <c r="D25" s="48">
        <v>1548344.4538681929</v>
      </c>
      <c r="E25" s="47">
        <v>120510.60867845423</v>
      </c>
      <c r="F25" s="47">
        <v>127960.95324006349</v>
      </c>
      <c r="G25" s="47">
        <v>1066434.0615487467</v>
      </c>
      <c r="H25" s="47">
        <v>3754003.431403119</v>
      </c>
      <c r="I25" s="51">
        <f>'韓中（中国市場）'!H25+'韓中（中国市場）'!B25</f>
        <v>5635282.941377748</v>
      </c>
      <c r="K25" s="28"/>
      <c r="L25" s="28"/>
      <c r="M25" s="28"/>
    </row>
    <row r="26" spans="1:9" ht="16.5">
      <c r="A26" s="46" t="s">
        <v>25</v>
      </c>
      <c r="B26" s="47">
        <v>0.028488612673093373</v>
      </c>
      <c r="C26" s="47">
        <v>0</v>
      </c>
      <c r="D26" s="47">
        <v>0</v>
      </c>
      <c r="E26" s="47">
        <v>4.801565174919676E-05</v>
      </c>
      <c r="F26" s="47">
        <v>0.07110493430212149</v>
      </c>
      <c r="G26" s="47">
        <v>0.002341055801137671</v>
      </c>
      <c r="H26" s="47">
        <v>0.07349400575500835</v>
      </c>
      <c r="I26" s="49">
        <f>'韓中（中国市場）'!H26+'韓中（中国市場）'!B26</f>
        <v>0.10198261842810172</v>
      </c>
    </row>
    <row r="27" spans="1:9" ht="17.25" thickBot="1">
      <c r="A27" s="53" t="s">
        <v>26</v>
      </c>
      <c r="B27" s="54">
        <v>10466987.095470972</v>
      </c>
      <c r="C27" s="55">
        <v>5335979.124620551</v>
      </c>
      <c r="D27" s="54">
        <v>3319395.6430276567</v>
      </c>
      <c r="E27" s="54">
        <v>865638.4937076496</v>
      </c>
      <c r="F27" s="54">
        <v>2811270.842008707</v>
      </c>
      <c r="G27" s="54">
        <v>4960439.579531806</v>
      </c>
      <c r="H27" s="54">
        <v>17292723.68289637</v>
      </c>
      <c r="I27" s="56">
        <f>'韓中（中国市場）'!H27+'韓中（中国市場）'!B27</f>
        <v>27759710.77836734</v>
      </c>
    </row>
    <row r="28" spans="1:9" ht="16.5">
      <c r="A28" s="142" t="s">
        <v>212</v>
      </c>
      <c r="B28" s="142"/>
      <c r="C28" s="142"/>
      <c r="D28" s="142"/>
      <c r="E28" s="142"/>
      <c r="F28" s="142"/>
      <c r="G28" s="142"/>
      <c r="H28" s="142"/>
      <c r="I28" s="142"/>
    </row>
    <row r="29" spans="1:9" ht="16.5">
      <c r="A29" s="142" t="s">
        <v>218</v>
      </c>
      <c r="B29" s="142"/>
      <c r="C29" s="142"/>
      <c r="D29" s="142"/>
      <c r="E29" s="142"/>
      <c r="F29" s="142"/>
      <c r="G29" s="142"/>
      <c r="H29" s="142"/>
      <c r="I29" s="142"/>
    </row>
  </sheetData>
  <sheetProtection/>
  <mergeCells count="7">
    <mergeCell ref="H1:I1"/>
    <mergeCell ref="A28:I28"/>
    <mergeCell ref="A29:I29"/>
    <mergeCell ref="C2:H2"/>
    <mergeCell ref="B2:B3"/>
    <mergeCell ref="A2:A3"/>
    <mergeCell ref="I2:I3"/>
  </mergeCells>
  <printOptions/>
  <pageMargins left="0.5118110236220472" right="0.5118110236220472" top="0.9448818897637796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C1">
      <selection activeCell="L29" sqref="L29"/>
    </sheetView>
  </sheetViews>
  <sheetFormatPr defaultColWidth="9.140625" defaultRowHeight="15"/>
  <cols>
    <col min="1" max="1" width="19.7109375" style="0" customWidth="1"/>
    <col min="2" max="2" width="12.00390625" style="0" customWidth="1"/>
    <col min="3" max="3" width="11.140625" style="0" customWidth="1"/>
    <col min="4" max="5" width="8.421875" style="0" bestFit="1" customWidth="1"/>
    <col min="6" max="8" width="9.8515625" style="0" bestFit="1" customWidth="1"/>
    <col min="9" max="9" width="10.28125" style="0" customWidth="1"/>
    <col min="10" max="10" width="2.57421875" style="0" customWidth="1"/>
    <col min="11" max="11" width="15.140625" style="0" customWidth="1"/>
    <col min="12" max="12" width="23.140625" style="0" bestFit="1" customWidth="1"/>
    <col min="13" max="13" width="8.421875" style="0" customWidth="1"/>
  </cols>
  <sheetData>
    <row r="1" spans="1:14" ht="16.5">
      <c r="A1" s="57" t="s">
        <v>199</v>
      </c>
      <c r="B1" s="30"/>
      <c r="C1" s="30"/>
      <c r="D1" s="30"/>
      <c r="E1" s="30"/>
      <c r="F1" s="30"/>
      <c r="G1" s="30"/>
      <c r="H1" s="30"/>
      <c r="I1" s="30"/>
      <c r="J1" s="30"/>
      <c r="K1" s="29" t="s">
        <v>200</v>
      </c>
      <c r="L1" s="30"/>
      <c r="M1" s="30"/>
      <c r="N1" s="30"/>
    </row>
    <row r="2" spans="1:14" ht="17.25" thickBot="1">
      <c r="A2" s="58"/>
      <c r="B2" s="30"/>
      <c r="C2" s="30"/>
      <c r="D2" s="30"/>
      <c r="E2" s="30"/>
      <c r="F2" s="30"/>
      <c r="G2" s="30"/>
      <c r="H2" s="30"/>
      <c r="I2" s="30" t="s">
        <v>27</v>
      </c>
      <c r="J2" s="30"/>
      <c r="K2" s="30"/>
      <c r="L2" s="30"/>
      <c r="M2" s="31" t="s">
        <v>196</v>
      </c>
      <c r="N2" s="30"/>
    </row>
    <row r="3" spans="1:14" ht="19.5" customHeight="1">
      <c r="A3" s="158"/>
      <c r="B3" s="162" t="s">
        <v>198</v>
      </c>
      <c r="C3" s="164" t="s">
        <v>214</v>
      </c>
      <c r="D3" s="165"/>
      <c r="E3" s="165"/>
      <c r="F3" s="165"/>
      <c r="G3" s="165"/>
      <c r="H3" s="166"/>
      <c r="I3" s="160" t="s">
        <v>220</v>
      </c>
      <c r="J3" s="30"/>
      <c r="K3" s="32" t="s">
        <v>185</v>
      </c>
      <c r="L3" s="36" t="s">
        <v>110</v>
      </c>
      <c r="M3" s="41" t="s">
        <v>197</v>
      </c>
      <c r="N3" s="30"/>
    </row>
    <row r="4" spans="1:14" ht="16.5">
      <c r="A4" s="159"/>
      <c r="B4" s="163"/>
      <c r="C4" s="24" t="s">
        <v>28</v>
      </c>
      <c r="D4" s="24" t="s">
        <v>29</v>
      </c>
      <c r="E4" s="24" t="s">
        <v>30</v>
      </c>
      <c r="F4" s="24" t="s">
        <v>1</v>
      </c>
      <c r="G4" s="24" t="s">
        <v>31</v>
      </c>
      <c r="H4" s="24" t="s">
        <v>32</v>
      </c>
      <c r="I4" s="161"/>
      <c r="J4" s="30"/>
      <c r="K4" s="65">
        <v>3004909900</v>
      </c>
      <c r="L4" s="37" t="s">
        <v>120</v>
      </c>
      <c r="M4" s="42">
        <v>49.56283938457168</v>
      </c>
      <c r="N4" s="30"/>
    </row>
    <row r="5" spans="1:14" ht="16.5">
      <c r="A5" s="25" t="s">
        <v>2</v>
      </c>
      <c r="B5" s="22">
        <v>190365.95950415326</v>
      </c>
      <c r="C5" s="23">
        <v>10232.32279906507</v>
      </c>
      <c r="D5" s="22">
        <v>4605.721998122841</v>
      </c>
      <c r="E5" s="22">
        <v>8978.156612160197</v>
      </c>
      <c r="F5" s="22">
        <v>5473.527514949723</v>
      </c>
      <c r="G5" s="22">
        <v>60993.412364131706</v>
      </c>
      <c r="H5" s="22">
        <v>90283.14128842953</v>
      </c>
      <c r="I5" s="59">
        <f>H5+B5</f>
        <v>280649.1007925828</v>
      </c>
      <c r="J5" s="30"/>
      <c r="K5" s="34" t="s">
        <v>94</v>
      </c>
      <c r="L5" s="38" t="s">
        <v>121</v>
      </c>
      <c r="M5" s="43">
        <v>56.879168775062396</v>
      </c>
      <c r="N5" s="30"/>
    </row>
    <row r="6" spans="1:14" ht="16.5">
      <c r="A6" s="25" t="s">
        <v>3</v>
      </c>
      <c r="B6" s="22">
        <v>167972.5134506728</v>
      </c>
      <c r="C6" s="22">
        <v>12034.889408191077</v>
      </c>
      <c r="D6" s="22">
        <v>2385.666261201912</v>
      </c>
      <c r="E6" s="23">
        <v>33488.317068762764</v>
      </c>
      <c r="F6" s="22">
        <v>22933.18703295365</v>
      </c>
      <c r="G6" s="22">
        <v>60053.094046173166</v>
      </c>
      <c r="H6" s="22">
        <v>130895.15381728257</v>
      </c>
      <c r="I6" s="59">
        <f aca="true" t="shared" si="0" ref="I6:I28">H6+B6</f>
        <v>298867.6672679554</v>
      </c>
      <c r="J6" s="30"/>
      <c r="K6" s="34" t="s">
        <v>95</v>
      </c>
      <c r="L6" s="38" t="s">
        <v>122</v>
      </c>
      <c r="M6" s="43">
        <v>48.92679653859767</v>
      </c>
      <c r="N6" s="30"/>
    </row>
    <row r="7" spans="1:14" ht="16.5">
      <c r="A7" s="25" t="s">
        <v>4</v>
      </c>
      <c r="B7" s="22">
        <v>22723.61860563526</v>
      </c>
      <c r="C7" s="23">
        <v>17150.733649420406</v>
      </c>
      <c r="D7" s="22">
        <v>2004.7474386891263</v>
      </c>
      <c r="E7" s="22">
        <v>2686.518309727747</v>
      </c>
      <c r="F7" s="22">
        <v>1124.312727160581</v>
      </c>
      <c r="G7" s="22">
        <v>68349.65141095474</v>
      </c>
      <c r="H7" s="22">
        <v>91315.96353595259</v>
      </c>
      <c r="I7" s="59">
        <f t="shared" si="0"/>
        <v>114039.58214158785</v>
      </c>
      <c r="J7" s="30"/>
      <c r="K7" s="34" t="s">
        <v>96</v>
      </c>
      <c r="L7" s="38" t="s">
        <v>123</v>
      </c>
      <c r="M7" s="43">
        <v>150.40712359456788</v>
      </c>
      <c r="N7" s="30"/>
    </row>
    <row r="8" spans="1:14" ht="16.5">
      <c r="A8" s="25" t="s">
        <v>5</v>
      </c>
      <c r="B8" s="22">
        <v>17554.634453847666</v>
      </c>
      <c r="C8" s="22">
        <v>77.2997246815047</v>
      </c>
      <c r="D8" s="22">
        <v>14.267754739553677</v>
      </c>
      <c r="E8" s="22">
        <v>484.1122109233578</v>
      </c>
      <c r="F8" s="23">
        <v>8145.768580382053</v>
      </c>
      <c r="G8" s="22">
        <v>12344.594303734484</v>
      </c>
      <c r="H8" s="22">
        <v>21066.042574460957</v>
      </c>
      <c r="I8" s="59">
        <f t="shared" si="0"/>
        <v>38620.67702830862</v>
      </c>
      <c r="J8" s="30"/>
      <c r="K8" s="66" t="s">
        <v>97</v>
      </c>
      <c r="L8" s="39" t="s">
        <v>124</v>
      </c>
      <c r="M8" s="43">
        <v>56.48650108252372</v>
      </c>
      <c r="N8" s="30"/>
    </row>
    <row r="9" spans="1:14" ht="16.5">
      <c r="A9" s="25" t="s">
        <v>6</v>
      </c>
      <c r="B9" s="22">
        <v>58124.59838574365</v>
      </c>
      <c r="C9" s="22">
        <v>1125.5626348738565</v>
      </c>
      <c r="D9" s="22">
        <v>204.89001421590643</v>
      </c>
      <c r="E9" s="22">
        <v>1897.3706576182797</v>
      </c>
      <c r="F9" s="23">
        <v>9874.54484968441</v>
      </c>
      <c r="G9" s="22">
        <v>39984.491366692404</v>
      </c>
      <c r="H9" s="22">
        <v>53086.85952308486</v>
      </c>
      <c r="I9" s="59">
        <f t="shared" si="0"/>
        <v>111211.45790882851</v>
      </c>
      <c r="J9" s="30"/>
      <c r="K9" s="34" t="s">
        <v>98</v>
      </c>
      <c r="L9" s="39" t="s">
        <v>125</v>
      </c>
      <c r="M9" s="43">
        <v>80.67892084553117</v>
      </c>
      <c r="N9" s="30"/>
    </row>
    <row r="10" spans="1:14" ht="16.5">
      <c r="A10" s="25" t="s">
        <v>36</v>
      </c>
      <c r="B10" s="22">
        <v>236640.23523608752</v>
      </c>
      <c r="C10" s="23">
        <v>121005.24171348137</v>
      </c>
      <c r="D10" s="22">
        <v>13840.694521596606</v>
      </c>
      <c r="E10" s="22">
        <v>56618.42494988288</v>
      </c>
      <c r="F10" s="22">
        <v>63320.42111543914</v>
      </c>
      <c r="G10" s="22">
        <v>39449.01266511239</v>
      </c>
      <c r="H10" s="22">
        <v>294233.79496551235</v>
      </c>
      <c r="I10" s="59">
        <f t="shared" si="0"/>
        <v>530874.0302015999</v>
      </c>
      <c r="J10" s="30"/>
      <c r="K10" s="34" t="s">
        <v>99</v>
      </c>
      <c r="L10" s="39" t="s">
        <v>126</v>
      </c>
      <c r="M10" s="43">
        <v>116.75782285446208</v>
      </c>
      <c r="N10" s="30"/>
    </row>
    <row r="11" spans="1:14" ht="16.5">
      <c r="A11" s="25" t="s">
        <v>8</v>
      </c>
      <c r="B11" s="22">
        <v>1481570.1440718411</v>
      </c>
      <c r="C11" s="22">
        <v>82233.33542276316</v>
      </c>
      <c r="D11" s="22">
        <v>15393.537848344946</v>
      </c>
      <c r="E11" s="22">
        <v>43084.6885939016</v>
      </c>
      <c r="F11" s="23">
        <v>200958.13044187665</v>
      </c>
      <c r="G11" s="22">
        <v>320921.50818574475</v>
      </c>
      <c r="H11" s="22">
        <v>662591.2004926311</v>
      </c>
      <c r="I11" s="60">
        <f t="shared" si="0"/>
        <v>2144161.3445644723</v>
      </c>
      <c r="J11" s="30"/>
      <c r="K11" s="34" t="s">
        <v>100</v>
      </c>
      <c r="L11" s="39" t="s">
        <v>127</v>
      </c>
      <c r="M11" s="43">
        <v>59.466302880926584</v>
      </c>
      <c r="N11" s="30"/>
    </row>
    <row r="12" spans="1:14" ht="16.5">
      <c r="A12" s="25" t="s">
        <v>9</v>
      </c>
      <c r="B12" s="22">
        <v>283667.7000583544</v>
      </c>
      <c r="C12" s="22">
        <v>6843.897138457306</v>
      </c>
      <c r="D12" s="22">
        <v>1245.7081193202714</v>
      </c>
      <c r="E12" s="22">
        <v>6063.236557394415</v>
      </c>
      <c r="F12" s="23">
        <v>97632.94551637488</v>
      </c>
      <c r="G12" s="22">
        <v>91289.32730929491</v>
      </c>
      <c r="H12" s="22">
        <v>203075.11464084176</v>
      </c>
      <c r="I12" s="59">
        <f t="shared" si="0"/>
        <v>486742.81469919614</v>
      </c>
      <c r="J12" s="30"/>
      <c r="K12" s="34" t="s">
        <v>101</v>
      </c>
      <c r="L12" s="39" t="s">
        <v>128</v>
      </c>
      <c r="M12" s="43">
        <v>86.7850148961343</v>
      </c>
      <c r="N12" s="30"/>
    </row>
    <row r="13" spans="1:14" ht="16.5">
      <c r="A13" s="25" t="s">
        <v>10</v>
      </c>
      <c r="B13" s="22">
        <v>328754.4908711324</v>
      </c>
      <c r="C13" s="22">
        <v>41947.39755147077</v>
      </c>
      <c r="D13" s="22">
        <v>6793.587270571323</v>
      </c>
      <c r="E13" s="22">
        <v>31037.83659630033</v>
      </c>
      <c r="F13" s="23">
        <v>82735.73530177161</v>
      </c>
      <c r="G13" s="22">
        <v>52803.51943866126</v>
      </c>
      <c r="H13" s="22">
        <v>215318.0761587753</v>
      </c>
      <c r="I13" s="59">
        <f t="shared" si="0"/>
        <v>544072.5670299077</v>
      </c>
      <c r="J13" s="30"/>
      <c r="K13" s="34" t="s">
        <v>102</v>
      </c>
      <c r="L13" s="39" t="s">
        <v>129</v>
      </c>
      <c r="M13" s="43">
        <v>60.53981214565094</v>
      </c>
      <c r="N13" s="30"/>
    </row>
    <row r="14" spans="1:14" ht="16.5">
      <c r="A14" s="25" t="s">
        <v>11</v>
      </c>
      <c r="B14" s="22">
        <v>247140.72651161122</v>
      </c>
      <c r="C14" s="23">
        <v>53077.351839239476</v>
      </c>
      <c r="D14" s="22">
        <v>7091.826860688345</v>
      </c>
      <c r="E14" s="22">
        <v>30514.711930452715</v>
      </c>
      <c r="F14" s="22">
        <v>51644.45659385657</v>
      </c>
      <c r="G14" s="22">
        <v>37930.458044258194</v>
      </c>
      <c r="H14" s="22">
        <v>180258.8052684953</v>
      </c>
      <c r="I14" s="59">
        <f t="shared" si="0"/>
        <v>427399.53178010654</v>
      </c>
      <c r="J14" s="30"/>
      <c r="K14" s="34" t="s">
        <v>103</v>
      </c>
      <c r="L14" s="39" t="s">
        <v>130</v>
      </c>
      <c r="M14" s="43">
        <v>78.69618424602527</v>
      </c>
      <c r="N14" s="30"/>
    </row>
    <row r="15" spans="1:14" ht="16.5">
      <c r="A15" s="25" t="s">
        <v>12</v>
      </c>
      <c r="B15" s="22">
        <v>465743.8145717095</v>
      </c>
      <c r="C15" s="23">
        <v>168468.573078993</v>
      </c>
      <c r="D15" s="22">
        <v>20876.900452771803</v>
      </c>
      <c r="E15" s="22">
        <v>85089.3638523042</v>
      </c>
      <c r="F15" s="22">
        <v>156265.69163736535</v>
      </c>
      <c r="G15" s="22">
        <v>128084.69783697539</v>
      </c>
      <c r="H15" s="22">
        <v>558785.2268584096</v>
      </c>
      <c r="I15" s="60">
        <f t="shared" si="0"/>
        <v>1024529.0414301191</v>
      </c>
      <c r="J15" s="30"/>
      <c r="K15" s="67">
        <v>8501101000</v>
      </c>
      <c r="L15" s="39" t="s">
        <v>131</v>
      </c>
      <c r="M15" s="43">
        <v>84.9433211142302</v>
      </c>
      <c r="N15" s="30"/>
    </row>
    <row r="16" spans="1:14" ht="16.5">
      <c r="A16" s="25" t="s">
        <v>13</v>
      </c>
      <c r="B16" s="22">
        <v>295054.034412156</v>
      </c>
      <c r="C16" s="22">
        <v>49308.800244193706</v>
      </c>
      <c r="D16" s="22">
        <v>10981.527111832247</v>
      </c>
      <c r="E16" s="22">
        <v>51729.4869929245</v>
      </c>
      <c r="F16" s="23">
        <v>70165.76682154094</v>
      </c>
      <c r="G16" s="22">
        <v>65286.31899070651</v>
      </c>
      <c r="H16" s="22">
        <v>247471.90016119793</v>
      </c>
      <c r="I16" s="59">
        <f t="shared" si="0"/>
        <v>542525.934573354</v>
      </c>
      <c r="J16" s="30"/>
      <c r="K16" s="34" t="s">
        <v>104</v>
      </c>
      <c r="L16" s="39" t="s">
        <v>132</v>
      </c>
      <c r="M16" s="43">
        <v>88.54781706956518</v>
      </c>
      <c r="N16" s="30"/>
    </row>
    <row r="17" spans="1:14" ht="16.5">
      <c r="A17" s="25" t="s">
        <v>14</v>
      </c>
      <c r="B17" s="22">
        <v>313199.23572807456</v>
      </c>
      <c r="C17" s="23">
        <v>117308.33127629216</v>
      </c>
      <c r="D17" s="22">
        <v>18088.789014723105</v>
      </c>
      <c r="E17" s="22">
        <v>57944.91669956695</v>
      </c>
      <c r="F17" s="22">
        <v>87885.45671696296</v>
      </c>
      <c r="G17" s="22">
        <v>57062.07547425907</v>
      </c>
      <c r="H17" s="22">
        <v>338289.5691818042</v>
      </c>
      <c r="I17" s="59">
        <f t="shared" si="0"/>
        <v>651488.8049098788</v>
      </c>
      <c r="J17" s="30"/>
      <c r="K17" s="34" t="s">
        <v>105</v>
      </c>
      <c r="L17" s="39" t="s">
        <v>133</v>
      </c>
      <c r="M17" s="43">
        <v>127.89495104699559</v>
      </c>
      <c r="N17" s="30"/>
    </row>
    <row r="18" spans="1:14" ht="16.5">
      <c r="A18" s="25" t="s">
        <v>15</v>
      </c>
      <c r="B18" s="22">
        <v>637328.8098547407</v>
      </c>
      <c r="C18" s="22">
        <v>339515.0811295275</v>
      </c>
      <c r="D18" s="22">
        <v>22338.11312650473</v>
      </c>
      <c r="E18" s="22">
        <v>146979.1069078791</v>
      </c>
      <c r="F18" s="23">
        <v>367654.8089364774</v>
      </c>
      <c r="G18" s="22">
        <v>129339.7632863751</v>
      </c>
      <c r="H18" s="22">
        <v>1005826.8733867639</v>
      </c>
      <c r="I18" s="60">
        <f t="shared" si="0"/>
        <v>1643155.6832415047</v>
      </c>
      <c r="J18" s="30"/>
      <c r="K18" s="34" t="s">
        <v>106</v>
      </c>
      <c r="L18" s="39" t="s">
        <v>134</v>
      </c>
      <c r="M18" s="43">
        <v>220.70906681654486</v>
      </c>
      <c r="N18" s="30"/>
    </row>
    <row r="19" spans="1:14" ht="16.5">
      <c r="A19" s="25" t="s">
        <v>16</v>
      </c>
      <c r="B19" s="22">
        <v>1191680.0013694805</v>
      </c>
      <c r="C19" s="23">
        <v>353973.0368593767</v>
      </c>
      <c r="D19" s="22">
        <v>17908.295502215195</v>
      </c>
      <c r="E19" s="22">
        <v>137299.14194689709</v>
      </c>
      <c r="F19" s="22">
        <v>257673.79714979324</v>
      </c>
      <c r="G19" s="22">
        <v>168562.4848234014</v>
      </c>
      <c r="H19" s="22">
        <v>935416.7562816837</v>
      </c>
      <c r="I19" s="60">
        <f t="shared" si="0"/>
        <v>2127096.757651164</v>
      </c>
      <c r="J19" s="30"/>
      <c r="K19" s="34" t="s">
        <v>107</v>
      </c>
      <c r="L19" s="39" t="s">
        <v>135</v>
      </c>
      <c r="M19" s="43">
        <v>110.13001229938008</v>
      </c>
      <c r="N19" s="30"/>
    </row>
    <row r="20" spans="1:14" ht="16.5">
      <c r="A20" s="25" t="s">
        <v>17</v>
      </c>
      <c r="B20" s="22">
        <v>405822.36830801435</v>
      </c>
      <c r="C20" s="23">
        <v>77849.74827119354</v>
      </c>
      <c r="D20" s="22">
        <v>10045.864032217374</v>
      </c>
      <c r="E20" s="22">
        <v>38827.96318247508</v>
      </c>
      <c r="F20" s="22">
        <v>60669.136268754526</v>
      </c>
      <c r="G20" s="22">
        <v>81873.23963886836</v>
      </c>
      <c r="H20" s="22">
        <v>269265.95139350893</v>
      </c>
      <c r="I20" s="59">
        <f t="shared" si="0"/>
        <v>675088.3197015233</v>
      </c>
      <c r="J20" s="30"/>
      <c r="K20" s="34" t="s">
        <v>108</v>
      </c>
      <c r="L20" s="39" t="s">
        <v>119</v>
      </c>
      <c r="M20" s="43">
        <v>125.42040701550187</v>
      </c>
      <c r="N20" s="30"/>
    </row>
    <row r="21" spans="1:14" ht="17.25" thickBot="1">
      <c r="A21" s="25" t="s">
        <v>18</v>
      </c>
      <c r="B21" s="22">
        <v>4.871196779276943E-10</v>
      </c>
      <c r="C21" s="22" t="s">
        <v>19</v>
      </c>
      <c r="D21" s="22" t="s">
        <v>19</v>
      </c>
      <c r="E21" s="22" t="s">
        <v>19</v>
      </c>
      <c r="F21" s="22" t="s">
        <v>19</v>
      </c>
      <c r="G21" s="22" t="s">
        <v>19</v>
      </c>
      <c r="H21" s="22" t="s">
        <v>19</v>
      </c>
      <c r="I21" s="61" t="s">
        <v>35</v>
      </c>
      <c r="J21" s="30"/>
      <c r="K21" s="35" t="s">
        <v>109</v>
      </c>
      <c r="L21" s="68" t="s">
        <v>136</v>
      </c>
      <c r="M21" s="44">
        <v>60.238971743947275</v>
      </c>
      <c r="N21" s="30"/>
    </row>
    <row r="22" spans="1:14" ht="16.5">
      <c r="A22" s="25" t="s">
        <v>20</v>
      </c>
      <c r="B22" s="22">
        <v>1354.3129026659403</v>
      </c>
      <c r="C22" s="22">
        <v>753.8726747237315</v>
      </c>
      <c r="D22" s="22">
        <v>538.9075604211622</v>
      </c>
      <c r="E22" s="22">
        <v>151.05336317100534</v>
      </c>
      <c r="F22" s="23">
        <v>861.6738148432117</v>
      </c>
      <c r="G22" s="22">
        <v>67.81621147242129</v>
      </c>
      <c r="H22" s="22">
        <v>2373.323624631532</v>
      </c>
      <c r="I22" s="59">
        <f t="shared" si="0"/>
        <v>3727.636527297472</v>
      </c>
      <c r="J22" s="30"/>
      <c r="K22" s="30"/>
      <c r="L22" s="30"/>
      <c r="M22" s="30"/>
      <c r="N22" s="30"/>
    </row>
    <row r="23" spans="1:14" ht="16.5">
      <c r="A23" s="25" t="s">
        <v>21</v>
      </c>
      <c r="B23" s="22">
        <v>105317.78844307941</v>
      </c>
      <c r="C23" s="22">
        <v>37710.811092533884</v>
      </c>
      <c r="D23" s="22">
        <v>1704.41171040114</v>
      </c>
      <c r="E23" s="22">
        <v>22633.42472762896</v>
      </c>
      <c r="F23" s="23">
        <v>62428.54848043654</v>
      </c>
      <c r="G23" s="22">
        <v>15503.13838453442</v>
      </c>
      <c r="H23" s="22">
        <v>139980.33439553494</v>
      </c>
      <c r="I23" s="59">
        <f t="shared" si="0"/>
        <v>245298.12283861433</v>
      </c>
      <c r="J23" s="30"/>
      <c r="K23" s="30"/>
      <c r="L23" s="30"/>
      <c r="M23" s="30"/>
      <c r="N23" s="30"/>
    </row>
    <row r="24" spans="1:14" ht="16.5">
      <c r="A24" s="25" t="s">
        <v>22</v>
      </c>
      <c r="B24" s="22">
        <v>51652.816625910746</v>
      </c>
      <c r="C24" s="22">
        <v>4082.9101151112536</v>
      </c>
      <c r="D24" s="23">
        <v>16744.957750241767</v>
      </c>
      <c r="E24" s="22">
        <v>4374.0223250720455</v>
      </c>
      <c r="F24" s="22">
        <v>8974.579673199418</v>
      </c>
      <c r="G24" s="22">
        <v>2222.7366873687</v>
      </c>
      <c r="H24" s="22">
        <v>36399.206550993185</v>
      </c>
      <c r="I24" s="59">
        <f t="shared" si="0"/>
        <v>88052.02317690392</v>
      </c>
      <c r="J24" s="30"/>
      <c r="K24" s="30"/>
      <c r="L24" s="30"/>
      <c r="M24" s="30"/>
      <c r="N24" s="30"/>
    </row>
    <row r="25" spans="1:14" ht="16.5">
      <c r="A25" s="25" t="s">
        <v>23</v>
      </c>
      <c r="B25" s="22">
        <v>9004.939092881063</v>
      </c>
      <c r="C25" s="23">
        <v>2997.6488195025504</v>
      </c>
      <c r="D25" s="22">
        <v>14.233353338237066</v>
      </c>
      <c r="E25" s="22">
        <v>268.71223928299287</v>
      </c>
      <c r="F25" s="22">
        <v>275.157032453145</v>
      </c>
      <c r="G25" s="22">
        <v>666.1689847644394</v>
      </c>
      <c r="H25" s="22">
        <v>4221.920429341365</v>
      </c>
      <c r="I25" s="59">
        <f t="shared" si="0"/>
        <v>13226.859522222428</v>
      </c>
      <c r="J25" s="30"/>
      <c r="K25" s="30"/>
      <c r="L25" s="30"/>
      <c r="M25" s="30"/>
      <c r="N25" s="30"/>
    </row>
    <row r="26" spans="1:14" ht="16.5">
      <c r="A26" s="25" t="s">
        <v>24</v>
      </c>
      <c r="B26" s="22">
        <v>266642.9372101903</v>
      </c>
      <c r="C26" s="23">
        <v>139698.25186225</v>
      </c>
      <c r="D26" s="22">
        <v>24667.475268281923</v>
      </c>
      <c r="E26" s="22">
        <v>69327.59615625806</v>
      </c>
      <c r="F26" s="22">
        <v>78667.69659008249</v>
      </c>
      <c r="G26" s="22">
        <v>68304.66628205066</v>
      </c>
      <c r="H26" s="22">
        <v>380665.68615892326</v>
      </c>
      <c r="I26" s="59">
        <f t="shared" si="0"/>
        <v>647308.6233691135</v>
      </c>
      <c r="J26" s="30"/>
      <c r="K26" s="30"/>
      <c r="L26" s="30"/>
      <c r="M26" s="30"/>
      <c r="N26" s="30"/>
    </row>
    <row r="27" spans="1:14" ht="16.5">
      <c r="A27" s="25" t="s">
        <v>25</v>
      </c>
      <c r="B27" s="22">
        <v>77.40516700127256</v>
      </c>
      <c r="C27" s="22">
        <v>0.4178611329112346</v>
      </c>
      <c r="D27" s="22">
        <v>10.387556466471803</v>
      </c>
      <c r="E27" s="22">
        <v>43.59037834101652</v>
      </c>
      <c r="F27" s="23">
        <v>72.25809627271649</v>
      </c>
      <c r="G27" s="22">
        <v>14.47867937634534</v>
      </c>
      <c r="H27" s="22">
        <v>141.13257158946138</v>
      </c>
      <c r="I27" s="59">
        <f t="shared" si="0"/>
        <v>218.53773859073394</v>
      </c>
      <c r="J27" s="30"/>
      <c r="K27" s="30"/>
      <c r="L27" s="30"/>
      <c r="M27" s="30"/>
      <c r="N27" s="30"/>
    </row>
    <row r="28" spans="1:9" ht="16.5">
      <c r="A28" s="2" t="s">
        <v>26</v>
      </c>
      <c r="B28" s="62">
        <f aca="true" t="shared" si="1" ref="B28:H28">SUM(B5:B27)</f>
        <v>6777393.084834983</v>
      </c>
      <c r="C28" s="62">
        <f t="shared" si="1"/>
        <v>1637395.5151664747</v>
      </c>
      <c r="D28" s="62">
        <f t="shared" si="1"/>
        <v>197500.51052690597</v>
      </c>
      <c r="E28" s="62">
        <f t="shared" si="1"/>
        <v>829521.7522589253</v>
      </c>
      <c r="F28" s="63">
        <f t="shared" si="1"/>
        <v>1695437.6008926313</v>
      </c>
      <c r="G28" s="62">
        <f t="shared" si="1"/>
        <v>1501106.654414911</v>
      </c>
      <c r="H28" s="62">
        <f t="shared" si="1"/>
        <v>5860962.033259848</v>
      </c>
      <c r="I28" s="64">
        <f t="shared" si="0"/>
        <v>12638355.118094832</v>
      </c>
    </row>
    <row r="29" spans="2:8" ht="13.5">
      <c r="B29" s="1"/>
      <c r="C29" s="1"/>
      <c r="D29" s="1"/>
      <c r="E29" s="1"/>
      <c r="F29" s="1"/>
      <c r="G29" s="1"/>
      <c r="H29" s="1"/>
    </row>
    <row r="30" ht="13.5">
      <c r="A30" t="s">
        <v>212</v>
      </c>
    </row>
    <row r="31" ht="13.5">
      <c r="A31" t="s">
        <v>218</v>
      </c>
    </row>
  </sheetData>
  <sheetProtection/>
  <mergeCells count="4">
    <mergeCell ref="A3:A4"/>
    <mergeCell ref="I3:I4"/>
    <mergeCell ref="B3:B4"/>
    <mergeCell ref="C3:H3"/>
  </mergeCells>
  <printOptions/>
  <pageMargins left="0.5118110236220472" right="0.5118110236220472" top="0.9448818897637796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4">
      <selection activeCell="F29" sqref="F29"/>
    </sheetView>
  </sheetViews>
  <sheetFormatPr defaultColWidth="9.140625" defaultRowHeight="15"/>
  <cols>
    <col min="1" max="1" width="17.421875" style="0" customWidth="1"/>
    <col min="2" max="2" width="10.421875" style="0" customWidth="1"/>
    <col min="3" max="7" width="9.140625" style="0" bestFit="1" customWidth="1"/>
    <col min="8" max="8" width="10.00390625" style="0" bestFit="1" customWidth="1"/>
    <col min="9" max="9" width="9.7109375" style="0" customWidth="1"/>
    <col min="10" max="10" width="2.57421875" style="0" customWidth="1"/>
    <col min="11" max="11" width="13.140625" style="0" customWidth="1"/>
    <col min="12" max="12" width="39.421875" style="0" customWidth="1"/>
    <col min="13" max="13" width="8.57421875" style="0" customWidth="1"/>
  </cols>
  <sheetData>
    <row r="1" spans="1:14" ht="17.25" thickBot="1">
      <c r="A1" s="57" t="s">
        <v>201</v>
      </c>
      <c r="B1" s="69"/>
      <c r="C1" s="30"/>
      <c r="D1" s="30"/>
      <c r="E1" s="30"/>
      <c r="F1" s="30"/>
      <c r="G1" s="30"/>
      <c r="H1" s="142" t="s">
        <v>216</v>
      </c>
      <c r="I1" s="142"/>
      <c r="J1" s="30"/>
      <c r="K1" s="29" t="s">
        <v>203</v>
      </c>
      <c r="L1" s="30"/>
      <c r="M1" s="167" t="s">
        <v>196</v>
      </c>
      <c r="N1" s="143"/>
    </row>
    <row r="2" spans="1:14" ht="16.5" customHeight="1">
      <c r="A2" s="169"/>
      <c r="B2" s="171" t="s">
        <v>202</v>
      </c>
      <c r="C2" s="173" t="s">
        <v>214</v>
      </c>
      <c r="D2" s="174"/>
      <c r="E2" s="174"/>
      <c r="F2" s="174"/>
      <c r="G2" s="174"/>
      <c r="H2" s="174"/>
      <c r="I2" s="175" t="s">
        <v>221</v>
      </c>
      <c r="J2" s="30"/>
      <c r="K2" s="77" t="s">
        <v>186</v>
      </c>
      <c r="L2" s="78" t="s">
        <v>143</v>
      </c>
      <c r="M2" s="79" t="s">
        <v>197</v>
      </c>
      <c r="N2" s="30"/>
    </row>
    <row r="3" spans="1:14" ht="16.5">
      <c r="A3" s="170"/>
      <c r="B3" s="172" t="s">
        <v>0</v>
      </c>
      <c r="C3" s="80" t="s">
        <v>37</v>
      </c>
      <c r="D3" s="80" t="s">
        <v>29</v>
      </c>
      <c r="E3" s="80" t="s">
        <v>30</v>
      </c>
      <c r="F3" s="80" t="s">
        <v>1</v>
      </c>
      <c r="G3" s="80" t="s">
        <v>31</v>
      </c>
      <c r="H3" s="80" t="s">
        <v>38</v>
      </c>
      <c r="I3" s="176"/>
      <c r="J3" s="30"/>
      <c r="K3" s="74" t="s">
        <v>67</v>
      </c>
      <c r="L3" s="75" t="s">
        <v>144</v>
      </c>
      <c r="M3" s="76">
        <v>554.7716718778515</v>
      </c>
      <c r="N3" s="30"/>
    </row>
    <row r="4" spans="1:14" ht="16.5">
      <c r="A4" s="81" t="s">
        <v>2</v>
      </c>
      <c r="B4" s="47">
        <v>30980.9184574079</v>
      </c>
      <c r="C4" s="47">
        <v>2912.899164565603</v>
      </c>
      <c r="D4" s="47">
        <v>1972.819192391551</v>
      </c>
      <c r="E4" s="48">
        <v>13142.695515311561</v>
      </c>
      <c r="F4" s="47">
        <v>4915.78155954584</v>
      </c>
      <c r="G4" s="47">
        <v>24193.037303744975</v>
      </c>
      <c r="H4" s="47">
        <v>47137.232735559526</v>
      </c>
      <c r="I4" s="82">
        <f>H4+B4</f>
        <v>78118.15119296743</v>
      </c>
      <c r="J4" s="30"/>
      <c r="K4" s="71" t="s">
        <v>68</v>
      </c>
      <c r="L4" s="70" t="s">
        <v>144</v>
      </c>
      <c r="M4" s="43">
        <v>454.69858318568504</v>
      </c>
      <c r="N4" s="30"/>
    </row>
    <row r="5" spans="1:14" ht="16.5">
      <c r="A5" s="81" t="s">
        <v>3</v>
      </c>
      <c r="B5" s="47">
        <v>39550.50816759328</v>
      </c>
      <c r="C5" s="47">
        <v>5204.179445324845</v>
      </c>
      <c r="D5" s="47">
        <v>4038.265486063855</v>
      </c>
      <c r="E5" s="47">
        <v>10517.670940290287</v>
      </c>
      <c r="F5" s="48">
        <v>18274.297379566175</v>
      </c>
      <c r="G5" s="47">
        <v>33791.47563824087</v>
      </c>
      <c r="H5" s="47">
        <v>71825.88888948603</v>
      </c>
      <c r="I5" s="82">
        <f aca="true" t="shared" si="0" ref="I5:I26">H5+B5</f>
        <v>111376.3970570793</v>
      </c>
      <c r="J5" s="30"/>
      <c r="K5" s="71" t="s">
        <v>73</v>
      </c>
      <c r="L5" s="70" t="s">
        <v>145</v>
      </c>
      <c r="M5" s="43">
        <v>257.94599617558544</v>
      </c>
      <c r="N5" s="30"/>
    </row>
    <row r="6" spans="1:14" ht="16.5">
      <c r="A6" s="81" t="s">
        <v>4</v>
      </c>
      <c r="B6" s="47">
        <v>597603.9808949154</v>
      </c>
      <c r="C6" s="48">
        <v>424459.677408686</v>
      </c>
      <c r="D6" s="47">
        <v>147291.13825049312</v>
      </c>
      <c r="E6" s="47">
        <v>16870.58432423415</v>
      </c>
      <c r="F6" s="47">
        <v>10233.093254922516</v>
      </c>
      <c r="G6" s="47">
        <v>354583.56684237317</v>
      </c>
      <c r="H6" s="47">
        <v>953438.0600807089</v>
      </c>
      <c r="I6" s="82">
        <f t="shared" si="0"/>
        <v>1551042.0409756242</v>
      </c>
      <c r="J6" s="30"/>
      <c r="K6" s="71" t="s">
        <v>76</v>
      </c>
      <c r="L6" s="70" t="s">
        <v>146</v>
      </c>
      <c r="M6" s="43">
        <v>307.98214291198406</v>
      </c>
      <c r="N6" s="30"/>
    </row>
    <row r="7" spans="1:14" ht="16.5">
      <c r="A7" s="81" t="s">
        <v>5</v>
      </c>
      <c r="B7" s="47">
        <v>19781.783647276465</v>
      </c>
      <c r="C7" s="47">
        <v>6467.656064103477</v>
      </c>
      <c r="D7" s="47">
        <v>4782.434144325913</v>
      </c>
      <c r="E7" s="47">
        <v>1225.9456178123291</v>
      </c>
      <c r="F7" s="48">
        <v>11433.201987290076</v>
      </c>
      <c r="G7" s="47">
        <v>18360.286499430964</v>
      </c>
      <c r="H7" s="47">
        <v>42269.524312962756</v>
      </c>
      <c r="I7" s="82">
        <f t="shared" si="0"/>
        <v>62051.307960239224</v>
      </c>
      <c r="J7" s="30"/>
      <c r="K7" s="71" t="s">
        <v>78</v>
      </c>
      <c r="L7" s="70" t="s">
        <v>147</v>
      </c>
      <c r="M7" s="43">
        <v>327.03010716209894</v>
      </c>
      <c r="N7" s="30"/>
    </row>
    <row r="8" spans="1:14" ht="16.5">
      <c r="A8" s="81" t="s">
        <v>6</v>
      </c>
      <c r="B8" s="47">
        <v>3362.344394780283</v>
      </c>
      <c r="C8" s="47">
        <v>25.80152529516743</v>
      </c>
      <c r="D8" s="47">
        <v>344.0876840761534</v>
      </c>
      <c r="E8" s="47">
        <v>433.16853217668546</v>
      </c>
      <c r="F8" s="48">
        <v>1683.8150587126597</v>
      </c>
      <c r="G8" s="47">
        <v>3648.105881005529</v>
      </c>
      <c r="H8" s="47">
        <v>6134.978681266195</v>
      </c>
      <c r="I8" s="82">
        <f t="shared" si="0"/>
        <v>9497.323076046478</v>
      </c>
      <c r="J8" s="30"/>
      <c r="K8" s="71" t="s">
        <v>80</v>
      </c>
      <c r="L8" s="70" t="s">
        <v>148</v>
      </c>
      <c r="M8" s="43">
        <v>2174.2537339781925</v>
      </c>
      <c r="N8" s="30"/>
    </row>
    <row r="9" spans="1:14" ht="16.5">
      <c r="A9" s="81" t="s">
        <v>36</v>
      </c>
      <c r="B9" s="47">
        <v>538658.5728686696</v>
      </c>
      <c r="C9" s="47">
        <v>112493.61678280566</v>
      </c>
      <c r="D9" s="47">
        <v>72377.34825894372</v>
      </c>
      <c r="E9" s="47">
        <v>122279.34610751251</v>
      </c>
      <c r="F9" s="48">
        <v>214071.97253951652</v>
      </c>
      <c r="G9" s="47">
        <v>194813.60128668149</v>
      </c>
      <c r="H9" s="47">
        <v>716035.8849754599</v>
      </c>
      <c r="I9" s="82">
        <f t="shared" si="0"/>
        <v>1254694.4578441295</v>
      </c>
      <c r="J9" s="30"/>
      <c r="K9" s="71" t="s">
        <v>81</v>
      </c>
      <c r="L9" s="70" t="s">
        <v>149</v>
      </c>
      <c r="M9" s="43">
        <v>765.499432439855</v>
      </c>
      <c r="N9" s="30"/>
    </row>
    <row r="10" spans="1:14" ht="16.5">
      <c r="A10" s="81" t="s">
        <v>8</v>
      </c>
      <c r="B10" s="47">
        <v>1355876.6010087167</v>
      </c>
      <c r="C10" s="47">
        <v>408003.6378885963</v>
      </c>
      <c r="D10" s="48">
        <v>413819.92394951236</v>
      </c>
      <c r="E10" s="47">
        <v>79295.59098165944</v>
      </c>
      <c r="F10" s="47">
        <v>234299.08462033898</v>
      </c>
      <c r="G10" s="47">
        <v>617324.171989472</v>
      </c>
      <c r="H10" s="47">
        <v>1752742.409429579</v>
      </c>
      <c r="I10" s="83">
        <f t="shared" si="0"/>
        <v>3108619.010438296</v>
      </c>
      <c r="J10" s="30"/>
      <c r="K10" s="71" t="s">
        <v>83</v>
      </c>
      <c r="L10" s="70" t="s">
        <v>150</v>
      </c>
      <c r="M10" s="43">
        <v>637.6079494407027</v>
      </c>
      <c r="N10" s="30"/>
    </row>
    <row r="11" spans="1:14" ht="16.5">
      <c r="A11" s="81" t="s">
        <v>9</v>
      </c>
      <c r="B11" s="47">
        <v>54595.498296038815</v>
      </c>
      <c r="C11" s="48">
        <v>21168.96643792608</v>
      </c>
      <c r="D11" s="47">
        <v>4126.021192080819</v>
      </c>
      <c r="E11" s="47">
        <v>7700.075291667322</v>
      </c>
      <c r="F11" s="47">
        <v>7916.789610221078</v>
      </c>
      <c r="G11" s="47">
        <v>59246.63653206463</v>
      </c>
      <c r="H11" s="47">
        <v>100158.48906395992</v>
      </c>
      <c r="I11" s="82">
        <f t="shared" si="0"/>
        <v>154753.98735999875</v>
      </c>
      <c r="J11" s="30"/>
      <c r="K11" s="71" t="s">
        <v>84</v>
      </c>
      <c r="L11" s="70" t="s">
        <v>150</v>
      </c>
      <c r="M11" s="43">
        <v>878.6475429466971</v>
      </c>
      <c r="N11" s="30"/>
    </row>
    <row r="12" spans="1:14" ht="16.5">
      <c r="A12" s="81" t="s">
        <v>10</v>
      </c>
      <c r="B12" s="47">
        <v>824300.6445781037</v>
      </c>
      <c r="C12" s="47">
        <v>96579.84830278791</v>
      </c>
      <c r="D12" s="48">
        <v>187114.31286367335</v>
      </c>
      <c r="E12" s="47">
        <v>140988.08674682816</v>
      </c>
      <c r="F12" s="47">
        <v>153045.3758266425</v>
      </c>
      <c r="G12" s="47">
        <v>176202.8618950701</v>
      </c>
      <c r="H12" s="47">
        <v>753930.485635002</v>
      </c>
      <c r="I12" s="82">
        <f t="shared" si="0"/>
        <v>1578231.1302131056</v>
      </c>
      <c r="J12" s="30"/>
      <c r="K12" s="71" t="s">
        <v>86</v>
      </c>
      <c r="L12" s="70" t="s">
        <v>151</v>
      </c>
      <c r="M12" s="43">
        <v>659.4865771292777</v>
      </c>
      <c r="N12" s="30"/>
    </row>
    <row r="13" spans="1:14" ht="16.5">
      <c r="A13" s="81" t="s">
        <v>11</v>
      </c>
      <c r="B13" s="47">
        <v>383953.4012846999</v>
      </c>
      <c r="C13" s="47">
        <v>59020.974620349225</v>
      </c>
      <c r="D13" s="48">
        <v>64677.59460143864</v>
      </c>
      <c r="E13" s="47">
        <v>21602.833808407864</v>
      </c>
      <c r="F13" s="47">
        <v>61516.530981999866</v>
      </c>
      <c r="G13" s="47">
        <v>118696.04063209254</v>
      </c>
      <c r="H13" s="47">
        <v>325513.9746442882</v>
      </c>
      <c r="I13" s="82">
        <f t="shared" si="0"/>
        <v>709467.3759289881</v>
      </c>
      <c r="J13" s="30"/>
      <c r="K13" s="71" t="s">
        <v>87</v>
      </c>
      <c r="L13" s="70" t="s">
        <v>152</v>
      </c>
      <c r="M13" s="43">
        <v>634.6914322205059</v>
      </c>
      <c r="N13" s="30"/>
    </row>
    <row r="14" spans="1:14" ht="16.5">
      <c r="A14" s="81" t="s">
        <v>12</v>
      </c>
      <c r="B14" s="47">
        <v>313853.982515433</v>
      </c>
      <c r="C14" s="47">
        <v>83444.24787539845</v>
      </c>
      <c r="D14" s="47">
        <v>43387.45982557778</v>
      </c>
      <c r="E14" s="47">
        <v>103879.16914540912</v>
      </c>
      <c r="F14" s="48">
        <v>147520.01317617635</v>
      </c>
      <c r="G14" s="47">
        <v>156477.26764499792</v>
      </c>
      <c r="H14" s="47">
        <v>534708.1576675596</v>
      </c>
      <c r="I14" s="82">
        <f t="shared" si="0"/>
        <v>848562.1401829926</v>
      </c>
      <c r="J14" s="30"/>
      <c r="K14" s="71" t="s">
        <v>88</v>
      </c>
      <c r="L14" s="70" t="s">
        <v>154</v>
      </c>
      <c r="M14" s="43">
        <v>1447.4192004083993</v>
      </c>
      <c r="N14" s="30"/>
    </row>
    <row r="15" spans="1:14" ht="16.5">
      <c r="A15" s="81" t="s">
        <v>13</v>
      </c>
      <c r="B15" s="47">
        <v>508878.07956742326</v>
      </c>
      <c r="C15" s="47">
        <v>105362.79960029272</v>
      </c>
      <c r="D15" s="47">
        <v>79608.59388677453</v>
      </c>
      <c r="E15" s="47">
        <v>98178.9602178848</v>
      </c>
      <c r="F15" s="48">
        <v>263870.0776422482</v>
      </c>
      <c r="G15" s="47">
        <v>143238.52006506087</v>
      </c>
      <c r="H15" s="47">
        <v>690258.951412261</v>
      </c>
      <c r="I15" s="82">
        <f t="shared" si="0"/>
        <v>1199137.0309796843</v>
      </c>
      <c r="J15" s="30"/>
      <c r="K15" s="71" t="s">
        <v>89</v>
      </c>
      <c r="L15" s="70" t="s">
        <v>155</v>
      </c>
      <c r="M15" s="43">
        <v>721.7633455007071</v>
      </c>
      <c r="N15" s="30"/>
    </row>
    <row r="16" spans="1:14" ht="16.5">
      <c r="A16" s="81" t="s">
        <v>14</v>
      </c>
      <c r="B16" s="47">
        <v>1012136.3274799333</v>
      </c>
      <c r="C16" s="47">
        <v>237259.76956110742</v>
      </c>
      <c r="D16" s="47">
        <v>254502.6150100984</v>
      </c>
      <c r="E16" s="47">
        <v>150849.75206959745</v>
      </c>
      <c r="F16" s="48">
        <v>315071.03210360726</v>
      </c>
      <c r="G16" s="47">
        <v>415005.74064735975</v>
      </c>
      <c r="H16" s="47">
        <v>1372688.9093917704</v>
      </c>
      <c r="I16" s="83">
        <f t="shared" si="0"/>
        <v>2384825.2368717035</v>
      </c>
      <c r="J16" s="30"/>
      <c r="K16" s="71" t="s">
        <v>90</v>
      </c>
      <c r="L16" s="70" t="s">
        <v>157</v>
      </c>
      <c r="M16" s="43">
        <v>564.5091575408223</v>
      </c>
      <c r="N16" s="30"/>
    </row>
    <row r="17" spans="1:14" ht="16.5">
      <c r="A17" s="81" t="s">
        <v>15</v>
      </c>
      <c r="B17" s="47">
        <v>4510863.275120952</v>
      </c>
      <c r="C17" s="47">
        <v>590133.7943039914</v>
      </c>
      <c r="D17" s="47">
        <v>595511.5681685157</v>
      </c>
      <c r="E17" s="47">
        <v>654701.2909078659</v>
      </c>
      <c r="F17" s="48">
        <v>3401491.9770230753</v>
      </c>
      <c r="G17" s="47">
        <v>878940.0503702449</v>
      </c>
      <c r="H17" s="47">
        <v>6120778.680773693</v>
      </c>
      <c r="I17" s="83">
        <f t="shared" si="0"/>
        <v>10631641.955894645</v>
      </c>
      <c r="J17" s="30"/>
      <c r="K17" s="71" t="s">
        <v>91</v>
      </c>
      <c r="L17" s="70" t="s">
        <v>158</v>
      </c>
      <c r="M17" s="43">
        <v>861.439605814568</v>
      </c>
      <c r="N17" s="30"/>
    </row>
    <row r="18" spans="1:14" ht="16.5">
      <c r="A18" s="81" t="s">
        <v>16</v>
      </c>
      <c r="B18" s="47">
        <v>3346167.7108000405</v>
      </c>
      <c r="C18" s="47">
        <v>983470.2308992415</v>
      </c>
      <c r="D18" s="47">
        <v>342752.7494786258</v>
      </c>
      <c r="E18" s="47">
        <v>311360.382816751</v>
      </c>
      <c r="F18" s="48">
        <v>1281710.8227828296</v>
      </c>
      <c r="G18" s="47">
        <v>1631402.6581351957</v>
      </c>
      <c r="H18" s="47">
        <v>4550696.844112644</v>
      </c>
      <c r="I18" s="83">
        <f t="shared" si="0"/>
        <v>7896864.5549126845</v>
      </c>
      <c r="J18" s="30"/>
      <c r="K18" s="71" t="s">
        <v>92</v>
      </c>
      <c r="L18" s="70" t="s">
        <v>159</v>
      </c>
      <c r="M18" s="43">
        <v>1629.6474630048524</v>
      </c>
      <c r="N18" s="30"/>
    </row>
    <row r="19" spans="1:14" ht="17.25" thickBot="1">
      <c r="A19" s="81" t="s">
        <v>17</v>
      </c>
      <c r="B19" s="47">
        <v>1760153.3589800396</v>
      </c>
      <c r="C19" s="48">
        <v>428926.6102528996</v>
      </c>
      <c r="D19" s="47">
        <v>127428.00353876868</v>
      </c>
      <c r="E19" s="47">
        <v>27625.69332050263</v>
      </c>
      <c r="F19" s="47">
        <v>84649.54758293908</v>
      </c>
      <c r="G19" s="47">
        <v>1565047.6998916417</v>
      </c>
      <c r="H19" s="47">
        <v>2233677.554586752</v>
      </c>
      <c r="I19" s="83">
        <f t="shared" si="0"/>
        <v>3993830.9135667915</v>
      </c>
      <c r="J19" s="30"/>
      <c r="K19" s="72" t="s">
        <v>93</v>
      </c>
      <c r="L19" s="73" t="s">
        <v>160</v>
      </c>
      <c r="M19" s="44">
        <v>373.3876155167445</v>
      </c>
      <c r="N19" s="30"/>
    </row>
    <row r="20" spans="1:14" ht="16.5">
      <c r="A20" s="81" t="s">
        <v>20</v>
      </c>
      <c r="B20" s="47">
        <v>309819.7928476461</v>
      </c>
      <c r="C20" s="47">
        <v>40.614105981029034</v>
      </c>
      <c r="D20" s="47">
        <v>143.54838894026815</v>
      </c>
      <c r="E20" s="47">
        <v>15812.251388878807</v>
      </c>
      <c r="F20" s="48">
        <v>138465.6769494575</v>
      </c>
      <c r="G20" s="47">
        <v>3563.2390486053723</v>
      </c>
      <c r="H20" s="47">
        <v>158025.32988186297</v>
      </c>
      <c r="I20" s="84">
        <f t="shared" si="0"/>
        <v>467845.1227295091</v>
      </c>
      <c r="J20" s="30"/>
      <c r="K20" s="30"/>
      <c r="L20" s="30"/>
      <c r="M20" s="30"/>
      <c r="N20" s="30"/>
    </row>
    <row r="21" spans="1:14" ht="16.5">
      <c r="A21" s="81" t="s">
        <v>21</v>
      </c>
      <c r="B21" s="47">
        <v>2476520.792870149</v>
      </c>
      <c r="C21" s="47">
        <v>366550.8534228228</v>
      </c>
      <c r="D21" s="47">
        <v>24602.151086555536</v>
      </c>
      <c r="E21" s="47">
        <v>132334.49463316245</v>
      </c>
      <c r="F21" s="48">
        <v>1319423.689817601</v>
      </c>
      <c r="G21" s="47">
        <v>122241.33350528823</v>
      </c>
      <c r="H21" s="47">
        <v>1965152.5224654302</v>
      </c>
      <c r="I21" s="83">
        <f t="shared" si="0"/>
        <v>4441673.315335579</v>
      </c>
      <c r="J21" s="30"/>
      <c r="K21" s="30"/>
      <c r="L21" s="30"/>
      <c r="M21" s="30"/>
      <c r="N21" s="30"/>
    </row>
    <row r="22" spans="1:14" ht="16.5">
      <c r="A22" s="81" t="s">
        <v>22</v>
      </c>
      <c r="B22" s="47">
        <v>119654.74048129254</v>
      </c>
      <c r="C22" s="47">
        <v>397.2704191675628</v>
      </c>
      <c r="D22" s="47">
        <v>30249.96909998469</v>
      </c>
      <c r="E22" s="47">
        <v>9702.004729653958</v>
      </c>
      <c r="F22" s="48">
        <v>49970.23199850775</v>
      </c>
      <c r="G22" s="47">
        <v>35781.50010244933</v>
      </c>
      <c r="H22" s="47">
        <v>126100.97634976328</v>
      </c>
      <c r="I22" s="82">
        <f t="shared" si="0"/>
        <v>245755.71683105582</v>
      </c>
      <c r="J22" s="30"/>
      <c r="K22" s="30"/>
      <c r="L22" s="30"/>
      <c r="M22" s="30"/>
      <c r="N22" s="30"/>
    </row>
    <row r="23" spans="1:14" ht="16.5">
      <c r="A23" s="81" t="s">
        <v>23</v>
      </c>
      <c r="B23" s="47">
        <v>9680.35959832467</v>
      </c>
      <c r="C23" s="47">
        <v>2022.1925483703026</v>
      </c>
      <c r="D23" s="47">
        <v>21.27002420236262</v>
      </c>
      <c r="E23" s="47">
        <v>1038.6203788793484</v>
      </c>
      <c r="F23" s="48">
        <v>5071.347252865271</v>
      </c>
      <c r="G23" s="47">
        <v>961.6463411698863</v>
      </c>
      <c r="H23" s="47">
        <v>9115.07654548717</v>
      </c>
      <c r="I23" s="82">
        <f t="shared" si="0"/>
        <v>18795.436143811843</v>
      </c>
      <c r="J23" s="30"/>
      <c r="K23" s="30"/>
      <c r="L23" s="30"/>
      <c r="M23" s="30"/>
      <c r="N23" s="30"/>
    </row>
    <row r="24" spans="1:14" ht="16.5">
      <c r="A24" s="81" t="s">
        <v>24</v>
      </c>
      <c r="B24" s="47">
        <v>2028906.4696041977</v>
      </c>
      <c r="C24" s="47">
        <v>871350.3911585667</v>
      </c>
      <c r="D24" s="48">
        <v>1017666.8884815321</v>
      </c>
      <c r="E24" s="47">
        <v>323111.8826585202</v>
      </c>
      <c r="F24" s="47">
        <v>502572.3076245705</v>
      </c>
      <c r="G24" s="47">
        <v>1184375.1117430066</v>
      </c>
      <c r="H24" s="47">
        <v>3899076.5816661958</v>
      </c>
      <c r="I24" s="83">
        <f t="shared" si="0"/>
        <v>5927983.051270394</v>
      </c>
      <c r="J24" s="30"/>
      <c r="K24" s="30"/>
      <c r="L24" s="30"/>
      <c r="M24" s="30"/>
      <c r="N24" s="30"/>
    </row>
    <row r="25" spans="1:14" ht="16.5">
      <c r="A25" s="81" t="s">
        <v>25</v>
      </c>
      <c r="B25" s="47" t="s">
        <v>19</v>
      </c>
      <c r="C25" s="47" t="s">
        <v>19</v>
      </c>
      <c r="D25" s="47" t="s">
        <v>19</v>
      </c>
      <c r="E25" s="47" t="s">
        <v>19</v>
      </c>
      <c r="F25" s="47" t="s">
        <v>19</v>
      </c>
      <c r="G25" s="47" t="s">
        <v>19</v>
      </c>
      <c r="H25" s="47" t="s">
        <v>19</v>
      </c>
      <c r="I25" s="49" t="s">
        <v>19</v>
      </c>
      <c r="J25" s="30"/>
      <c r="K25" s="30"/>
      <c r="L25" s="30"/>
      <c r="M25" s="30"/>
      <c r="N25" s="30"/>
    </row>
    <row r="26" spans="1:14" ht="17.25" thickBot="1">
      <c r="A26" s="85" t="s">
        <v>39</v>
      </c>
      <c r="B26" s="54">
        <v>20245299.14346363</v>
      </c>
      <c r="C26" s="54">
        <v>4805296.03178828</v>
      </c>
      <c r="D26" s="54">
        <v>3416418.7626125757</v>
      </c>
      <c r="E26" s="54">
        <v>2242650.500133006</v>
      </c>
      <c r="F26" s="55">
        <v>8227206.666772634</v>
      </c>
      <c r="G26" s="54">
        <v>7737894.551995196</v>
      </c>
      <c r="H26" s="54">
        <v>26429466.513301693</v>
      </c>
      <c r="I26" s="86">
        <f t="shared" si="0"/>
        <v>46674765.65676533</v>
      </c>
      <c r="J26" s="30"/>
      <c r="K26" s="30"/>
      <c r="L26" s="30"/>
      <c r="M26" s="30"/>
      <c r="N26" s="30"/>
    </row>
    <row r="27" spans="1:9" ht="18.75">
      <c r="A27" s="168" t="s">
        <v>223</v>
      </c>
      <c r="B27" s="168"/>
      <c r="C27" s="168"/>
      <c r="D27" s="168"/>
      <c r="E27" s="168"/>
      <c r="F27" s="168"/>
      <c r="G27" s="168"/>
      <c r="H27" s="168"/>
      <c r="I27" s="168"/>
    </row>
    <row r="28" spans="1:9" ht="18.75">
      <c r="A28" s="149" t="s">
        <v>218</v>
      </c>
      <c r="B28" s="149"/>
      <c r="C28" s="149"/>
      <c r="D28" s="149"/>
      <c r="E28" s="149"/>
      <c r="F28" s="149"/>
      <c r="G28" s="149"/>
      <c r="H28" s="149"/>
      <c r="I28" s="149"/>
    </row>
  </sheetData>
  <sheetProtection/>
  <mergeCells count="8">
    <mergeCell ref="M1:N1"/>
    <mergeCell ref="A27:I27"/>
    <mergeCell ref="A28:I28"/>
    <mergeCell ref="A2:A3"/>
    <mergeCell ref="B2:B3"/>
    <mergeCell ref="C2:H2"/>
    <mergeCell ref="I2:I3"/>
    <mergeCell ref="H1:I1"/>
  </mergeCells>
  <printOptions/>
  <pageMargins left="0.5118110236220472" right="0.5118110236220472" top="0.9448818897637796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7">
      <selection activeCell="K33" sqref="K33"/>
    </sheetView>
  </sheetViews>
  <sheetFormatPr defaultColWidth="9.140625" defaultRowHeight="15"/>
  <cols>
    <col min="1" max="1" width="16.7109375" style="30" customWidth="1"/>
    <col min="2" max="2" width="8.7109375" style="30" customWidth="1"/>
    <col min="3" max="5" width="7.7109375" style="30" bestFit="1" customWidth="1"/>
    <col min="6" max="7" width="9.140625" style="30" bestFit="1" customWidth="1"/>
    <col min="8" max="8" width="9.57421875" style="30" bestFit="1" customWidth="1"/>
    <col min="9" max="9" width="10.421875" style="30" customWidth="1"/>
    <col min="10" max="10" width="2.57421875" style="30" customWidth="1"/>
    <col min="11" max="11" width="13.421875" style="30" customWidth="1"/>
    <col min="12" max="12" width="55.57421875" style="30" customWidth="1"/>
    <col min="13" max="13" width="8.8515625" style="30" customWidth="1"/>
    <col min="14" max="16384" width="9.00390625" style="30" customWidth="1"/>
  </cols>
  <sheetData>
    <row r="1" spans="1:13" ht="17.25" thickBot="1">
      <c r="A1" s="57" t="s">
        <v>205</v>
      </c>
      <c r="H1" s="142" t="s">
        <v>216</v>
      </c>
      <c r="I1" s="142"/>
      <c r="K1" s="29" t="s">
        <v>206</v>
      </c>
      <c r="M1" s="31" t="s">
        <v>196</v>
      </c>
    </row>
    <row r="2" spans="1:13" ht="18.75" customHeight="1">
      <c r="A2" s="169"/>
      <c r="B2" s="171" t="s">
        <v>204</v>
      </c>
      <c r="C2" s="173" t="s">
        <v>214</v>
      </c>
      <c r="D2" s="174"/>
      <c r="E2" s="174"/>
      <c r="F2" s="174"/>
      <c r="G2" s="174"/>
      <c r="H2" s="174"/>
      <c r="I2" s="175" t="s">
        <v>222</v>
      </c>
      <c r="K2" s="77" t="s">
        <v>187</v>
      </c>
      <c r="L2" s="78" t="s">
        <v>110</v>
      </c>
      <c r="M2" s="79" t="s">
        <v>197</v>
      </c>
    </row>
    <row r="3" spans="1:13" ht="16.5">
      <c r="A3" s="170"/>
      <c r="B3" s="172" t="s">
        <v>0</v>
      </c>
      <c r="C3" s="80" t="s">
        <v>37</v>
      </c>
      <c r="D3" s="80" t="s">
        <v>29</v>
      </c>
      <c r="E3" s="80" t="s">
        <v>30</v>
      </c>
      <c r="F3" s="80" t="s">
        <v>1</v>
      </c>
      <c r="G3" s="80" t="s">
        <v>31</v>
      </c>
      <c r="H3" s="80" t="s">
        <v>38</v>
      </c>
      <c r="I3" s="176"/>
      <c r="K3" s="96" t="s">
        <v>161</v>
      </c>
      <c r="L3" s="97" t="s">
        <v>183</v>
      </c>
      <c r="M3" s="42">
        <v>115.27390962911903</v>
      </c>
    </row>
    <row r="4" spans="1:13" ht="16.5">
      <c r="A4" s="87" t="s">
        <v>2</v>
      </c>
      <c r="B4" s="88">
        <v>73521.85292979021</v>
      </c>
      <c r="C4" s="88">
        <v>4683.050927923832</v>
      </c>
      <c r="D4" s="88">
        <v>4111.572711268063</v>
      </c>
      <c r="E4" s="89">
        <v>7476.722570558541</v>
      </c>
      <c r="F4" s="88">
        <v>2706.1443271507414</v>
      </c>
      <c r="G4" s="88">
        <v>26339.799261187873</v>
      </c>
      <c r="H4" s="88">
        <v>45317.289798089056</v>
      </c>
      <c r="I4" s="49">
        <f>H4+B4</f>
        <v>118839.14272787927</v>
      </c>
      <c r="K4" s="71" t="s">
        <v>162</v>
      </c>
      <c r="L4" s="93" t="s">
        <v>173</v>
      </c>
      <c r="M4" s="43">
        <v>155.74939105619032</v>
      </c>
    </row>
    <row r="5" spans="1:13" ht="16.5">
      <c r="A5" s="87" t="s">
        <v>3</v>
      </c>
      <c r="B5" s="88">
        <v>133964.57809271448</v>
      </c>
      <c r="C5" s="88">
        <v>5069.241583265667</v>
      </c>
      <c r="D5" s="88">
        <v>815.2361148517577</v>
      </c>
      <c r="E5" s="89">
        <v>43717.472201910816</v>
      </c>
      <c r="F5" s="88">
        <v>17375.958522451216</v>
      </c>
      <c r="G5" s="88">
        <v>43840.66301893426</v>
      </c>
      <c r="H5" s="88">
        <v>110818.57144141372</v>
      </c>
      <c r="I5" s="49">
        <f aca="true" t="shared" si="0" ref="I5:I26">H5+B5</f>
        <v>244783.1495341282</v>
      </c>
      <c r="K5" s="71" t="s">
        <v>163</v>
      </c>
      <c r="L5" s="93" t="s">
        <v>174</v>
      </c>
      <c r="M5" s="43">
        <v>194.33667932905368</v>
      </c>
    </row>
    <row r="6" spans="1:13" ht="16.5">
      <c r="A6" s="87" t="s">
        <v>4</v>
      </c>
      <c r="B6" s="88">
        <v>57137.49656660009</v>
      </c>
      <c r="C6" s="88">
        <v>664.7426463932107</v>
      </c>
      <c r="D6" s="89">
        <v>3849.336872734958</v>
      </c>
      <c r="E6" s="88">
        <v>257.2558972163426</v>
      </c>
      <c r="F6" s="88">
        <v>220.30262070592457</v>
      </c>
      <c r="G6" s="88">
        <v>7197.990775732785</v>
      </c>
      <c r="H6" s="88">
        <v>12189.628812783221</v>
      </c>
      <c r="I6" s="49">
        <f t="shared" si="0"/>
        <v>69327.12537938332</v>
      </c>
      <c r="K6" s="71" t="s">
        <v>164</v>
      </c>
      <c r="L6" s="93" t="s">
        <v>175</v>
      </c>
      <c r="M6" s="43">
        <v>104.78687295625798</v>
      </c>
    </row>
    <row r="7" spans="1:13" ht="16.5">
      <c r="A7" s="87" t="s">
        <v>5</v>
      </c>
      <c r="B7" s="88">
        <v>534.1160884359298</v>
      </c>
      <c r="C7" s="88">
        <v>8.389898815736048</v>
      </c>
      <c r="D7" s="88">
        <v>7.136574773607148</v>
      </c>
      <c r="E7" s="88">
        <v>56.440367943454184</v>
      </c>
      <c r="F7" s="89">
        <v>171.36036354241804</v>
      </c>
      <c r="G7" s="88">
        <v>931.5763129514925</v>
      </c>
      <c r="H7" s="88">
        <v>1174.9035180267078</v>
      </c>
      <c r="I7" s="49">
        <f t="shared" si="0"/>
        <v>1709.0196064626375</v>
      </c>
      <c r="K7" s="71" t="s">
        <v>165</v>
      </c>
      <c r="L7" s="93" t="s">
        <v>123</v>
      </c>
      <c r="M7" s="43">
        <v>137.24727422464488</v>
      </c>
    </row>
    <row r="8" spans="1:13" ht="16.5">
      <c r="A8" s="87" t="s">
        <v>6</v>
      </c>
      <c r="B8" s="88">
        <v>79974.9393298577</v>
      </c>
      <c r="C8" s="88">
        <v>313.6646449663111</v>
      </c>
      <c r="D8" s="88">
        <v>2096.0639549989974</v>
      </c>
      <c r="E8" s="88">
        <v>1307.6227109787224</v>
      </c>
      <c r="F8" s="89">
        <v>16982.208252505603</v>
      </c>
      <c r="G8" s="88">
        <v>47584.56787637939</v>
      </c>
      <c r="H8" s="88">
        <v>68284.12743982901</v>
      </c>
      <c r="I8" s="49">
        <f t="shared" si="0"/>
        <v>148259.0667696867</v>
      </c>
      <c r="K8" s="71" t="s">
        <v>166</v>
      </c>
      <c r="L8" s="93" t="s">
        <v>176</v>
      </c>
      <c r="M8" s="43">
        <v>148.00806117948022</v>
      </c>
    </row>
    <row r="9" spans="1:13" ht="16.5">
      <c r="A9" s="87" t="s">
        <v>7</v>
      </c>
      <c r="B9" s="88">
        <v>487929.13120030775</v>
      </c>
      <c r="C9" s="88">
        <v>48967.47833238013</v>
      </c>
      <c r="D9" s="88">
        <v>55297.09826414658</v>
      </c>
      <c r="E9" s="89">
        <v>67402.61452062558</v>
      </c>
      <c r="F9" s="88">
        <v>64444.81822077662</v>
      </c>
      <c r="G9" s="88">
        <v>184939.75309835558</v>
      </c>
      <c r="H9" s="88">
        <v>421051.76243628445</v>
      </c>
      <c r="I9" s="51">
        <f t="shared" si="0"/>
        <v>908980.8936365922</v>
      </c>
      <c r="K9" s="71" t="s">
        <v>167</v>
      </c>
      <c r="L9" s="93" t="s">
        <v>177</v>
      </c>
      <c r="M9" s="43">
        <v>129.14934859758696</v>
      </c>
    </row>
    <row r="10" spans="1:13" ht="16.5">
      <c r="A10" s="87" t="s">
        <v>8</v>
      </c>
      <c r="B10" s="88">
        <v>3650689.2631101515</v>
      </c>
      <c r="C10" s="88">
        <v>115993.04169351325</v>
      </c>
      <c r="D10" s="88">
        <v>35015.020540248595</v>
      </c>
      <c r="E10" s="88">
        <v>82298.57291981015</v>
      </c>
      <c r="F10" s="89">
        <v>610118.3656539925</v>
      </c>
      <c r="G10" s="88">
        <v>977114.0580359047</v>
      </c>
      <c r="H10" s="88">
        <v>1820539.0588434692</v>
      </c>
      <c r="I10" s="51">
        <f t="shared" si="0"/>
        <v>5471228.321953621</v>
      </c>
      <c r="K10" s="71" t="s">
        <v>168</v>
      </c>
      <c r="L10" s="93" t="s">
        <v>178</v>
      </c>
      <c r="M10" s="43">
        <v>124.58611837868955</v>
      </c>
    </row>
    <row r="11" spans="1:13" ht="16.5">
      <c r="A11" s="87" t="s">
        <v>9</v>
      </c>
      <c r="B11" s="88">
        <v>313329.649945199</v>
      </c>
      <c r="C11" s="88">
        <v>6589.224334487568</v>
      </c>
      <c r="D11" s="88">
        <v>6756.660209367321</v>
      </c>
      <c r="E11" s="88">
        <v>9578.559016088484</v>
      </c>
      <c r="F11" s="89">
        <v>135433.00971587084</v>
      </c>
      <c r="G11" s="88">
        <v>71884.13651510637</v>
      </c>
      <c r="H11" s="88">
        <v>230241.58979092055</v>
      </c>
      <c r="I11" s="49">
        <f t="shared" si="0"/>
        <v>543571.2397361195</v>
      </c>
      <c r="K11" s="71" t="s">
        <v>169</v>
      </c>
      <c r="L11" s="93" t="s">
        <v>179</v>
      </c>
      <c r="M11" s="43">
        <v>164.353511675845</v>
      </c>
    </row>
    <row r="12" spans="1:13" ht="16.5">
      <c r="A12" s="87" t="s">
        <v>10</v>
      </c>
      <c r="B12" s="88">
        <v>62447.58601756331</v>
      </c>
      <c r="C12" s="88">
        <v>5126.238154401252</v>
      </c>
      <c r="D12" s="88">
        <v>3421.0436062695594</v>
      </c>
      <c r="E12" s="88">
        <v>6530.028699118219</v>
      </c>
      <c r="F12" s="89">
        <v>24376.844810617127</v>
      </c>
      <c r="G12" s="88">
        <v>24146.206478260792</v>
      </c>
      <c r="H12" s="88">
        <v>63600.361748666954</v>
      </c>
      <c r="I12" s="49">
        <f t="shared" si="0"/>
        <v>126047.94776623027</v>
      </c>
      <c r="K12" s="71" t="s">
        <v>170</v>
      </c>
      <c r="L12" s="93" t="s">
        <v>180</v>
      </c>
      <c r="M12" s="43">
        <v>218.08871193366193</v>
      </c>
    </row>
    <row r="13" spans="1:13" ht="16.5">
      <c r="A13" s="87" t="s">
        <v>11</v>
      </c>
      <c r="B13" s="88">
        <v>322970.3919332354</v>
      </c>
      <c r="C13" s="88">
        <v>11723.940751316277</v>
      </c>
      <c r="D13" s="88">
        <v>11185.048704894956</v>
      </c>
      <c r="E13" s="88">
        <v>11915.34456771887</v>
      </c>
      <c r="F13" s="89">
        <v>27865.558959653394</v>
      </c>
      <c r="G13" s="88">
        <v>66827.091978742</v>
      </c>
      <c r="H13" s="88">
        <v>129516.9849623255</v>
      </c>
      <c r="I13" s="49">
        <f t="shared" si="0"/>
        <v>452487.3768955609</v>
      </c>
      <c r="K13" s="71" t="s">
        <v>171</v>
      </c>
      <c r="L13" s="93" t="s">
        <v>181</v>
      </c>
      <c r="M13" s="43">
        <v>82.52552024768222</v>
      </c>
    </row>
    <row r="14" spans="1:13" ht="16.5">
      <c r="A14" s="87" t="s">
        <v>12</v>
      </c>
      <c r="B14" s="88">
        <v>452491.90494736563</v>
      </c>
      <c r="C14" s="88">
        <v>36931.580303604875</v>
      </c>
      <c r="D14" s="88">
        <v>19555.75853660934</v>
      </c>
      <c r="E14" s="88">
        <v>95142.04186539057</v>
      </c>
      <c r="F14" s="89">
        <v>188157.10395920087</v>
      </c>
      <c r="G14" s="88">
        <v>110789.67723942833</v>
      </c>
      <c r="H14" s="88">
        <v>450576.161904234</v>
      </c>
      <c r="I14" s="51">
        <f t="shared" si="0"/>
        <v>903068.0668515996</v>
      </c>
      <c r="K14" s="94">
        <v>854442091</v>
      </c>
      <c r="L14" s="93" t="s">
        <v>182</v>
      </c>
      <c r="M14" s="43">
        <v>166.9051215747409</v>
      </c>
    </row>
    <row r="15" spans="1:13" ht="17.25" thickBot="1">
      <c r="A15" s="87" t="s">
        <v>13</v>
      </c>
      <c r="B15" s="88">
        <v>107960.98850567885</v>
      </c>
      <c r="C15" s="89">
        <v>20172.47030103645</v>
      </c>
      <c r="D15" s="88">
        <v>11567.718876809024</v>
      </c>
      <c r="E15" s="88">
        <v>19856.762221361576</v>
      </c>
      <c r="F15" s="88">
        <v>7337.8231384531655</v>
      </c>
      <c r="G15" s="88">
        <v>55535.321882541335</v>
      </c>
      <c r="H15" s="88">
        <v>114470.09642020155</v>
      </c>
      <c r="I15" s="49">
        <f t="shared" si="0"/>
        <v>222431.0849258804</v>
      </c>
      <c r="K15" s="72" t="s">
        <v>172</v>
      </c>
      <c r="L15" s="95" t="s">
        <v>182</v>
      </c>
      <c r="M15" s="44">
        <v>152.10274091039588</v>
      </c>
    </row>
    <row r="16" spans="1:9" ht="16.5">
      <c r="A16" s="87" t="s">
        <v>14</v>
      </c>
      <c r="B16" s="88">
        <v>195783.32367230463</v>
      </c>
      <c r="C16" s="88">
        <v>30355.035526729625</v>
      </c>
      <c r="D16" s="88">
        <v>14318.8142083912</v>
      </c>
      <c r="E16" s="89">
        <v>39788.56757885592</v>
      </c>
      <c r="F16" s="88">
        <v>21796.421813078316</v>
      </c>
      <c r="G16" s="88">
        <v>49992.49587143994</v>
      </c>
      <c r="H16" s="88">
        <v>156251.33499849497</v>
      </c>
      <c r="I16" s="49">
        <f t="shared" si="0"/>
        <v>352034.6586707996</v>
      </c>
    </row>
    <row r="17" spans="1:9" ht="16.5">
      <c r="A17" s="87" t="s">
        <v>15</v>
      </c>
      <c r="B17" s="88" t="s">
        <v>219</v>
      </c>
      <c r="C17" s="88" t="s">
        <v>219</v>
      </c>
      <c r="D17" s="88" t="s">
        <v>219</v>
      </c>
      <c r="E17" s="88" t="s">
        <v>219</v>
      </c>
      <c r="F17" s="88" t="s">
        <v>219</v>
      </c>
      <c r="G17" s="88" t="s">
        <v>219</v>
      </c>
      <c r="H17" s="88" t="s">
        <v>219</v>
      </c>
      <c r="I17" s="49" t="s">
        <v>219</v>
      </c>
    </row>
    <row r="18" spans="1:9" ht="16.5">
      <c r="A18" s="87" t="s">
        <v>16</v>
      </c>
      <c r="B18" s="88">
        <v>279962.1516966616</v>
      </c>
      <c r="C18" s="88">
        <v>18662.407339843947</v>
      </c>
      <c r="D18" s="88">
        <v>9425.363827228763</v>
      </c>
      <c r="E18" s="89">
        <v>37057.61761831629</v>
      </c>
      <c r="F18" s="88">
        <v>17282.46138845412</v>
      </c>
      <c r="G18" s="88">
        <v>71327.11006348032</v>
      </c>
      <c r="H18" s="88">
        <v>153754.96023732345</v>
      </c>
      <c r="I18" s="49">
        <f t="shared" si="0"/>
        <v>433717.111933985</v>
      </c>
    </row>
    <row r="19" spans="1:9" ht="16.5">
      <c r="A19" s="87" t="s">
        <v>17</v>
      </c>
      <c r="B19" s="88" t="s">
        <v>219</v>
      </c>
      <c r="C19" s="88" t="s">
        <v>219</v>
      </c>
      <c r="D19" s="88" t="s">
        <v>219</v>
      </c>
      <c r="E19" s="88" t="s">
        <v>219</v>
      </c>
      <c r="F19" s="88" t="s">
        <v>219</v>
      </c>
      <c r="G19" s="88" t="s">
        <v>219</v>
      </c>
      <c r="H19" s="88" t="s">
        <v>219</v>
      </c>
      <c r="I19" s="49" t="s">
        <v>219</v>
      </c>
    </row>
    <row r="20" spans="1:9" ht="16.5">
      <c r="A20" s="87" t="s">
        <v>20</v>
      </c>
      <c r="B20" s="88" t="s">
        <v>219</v>
      </c>
      <c r="C20" s="88" t="s">
        <v>219</v>
      </c>
      <c r="D20" s="88" t="s">
        <v>219</v>
      </c>
      <c r="E20" s="88" t="s">
        <v>219</v>
      </c>
      <c r="F20" s="88" t="s">
        <v>219</v>
      </c>
      <c r="G20" s="88" t="s">
        <v>219</v>
      </c>
      <c r="H20" s="88" t="s">
        <v>219</v>
      </c>
      <c r="I20" s="49" t="s">
        <v>219</v>
      </c>
    </row>
    <row r="21" spans="1:9" ht="16.5">
      <c r="A21" s="87" t="s">
        <v>21</v>
      </c>
      <c r="B21" s="88" t="s">
        <v>219</v>
      </c>
      <c r="C21" s="88" t="s">
        <v>219</v>
      </c>
      <c r="D21" s="88" t="s">
        <v>219</v>
      </c>
      <c r="E21" s="88" t="s">
        <v>219</v>
      </c>
      <c r="F21" s="88" t="s">
        <v>219</v>
      </c>
      <c r="G21" s="88" t="s">
        <v>219</v>
      </c>
      <c r="H21" s="88" t="s">
        <v>219</v>
      </c>
      <c r="I21" s="49" t="s">
        <v>219</v>
      </c>
    </row>
    <row r="22" spans="1:9" ht="16.5">
      <c r="A22" s="87" t="s">
        <v>22</v>
      </c>
      <c r="B22" s="88" t="s">
        <v>219</v>
      </c>
      <c r="C22" s="88" t="s">
        <v>219</v>
      </c>
      <c r="D22" s="88" t="s">
        <v>219</v>
      </c>
      <c r="E22" s="88" t="s">
        <v>219</v>
      </c>
      <c r="F22" s="88" t="s">
        <v>219</v>
      </c>
      <c r="G22" s="88" t="s">
        <v>219</v>
      </c>
      <c r="H22" s="88" t="s">
        <v>219</v>
      </c>
      <c r="I22" s="49" t="s">
        <v>219</v>
      </c>
    </row>
    <row r="23" spans="1:9" ht="16.5">
      <c r="A23" s="87" t="s">
        <v>23</v>
      </c>
      <c r="B23" s="88" t="s">
        <v>219</v>
      </c>
      <c r="C23" s="88" t="s">
        <v>219</v>
      </c>
      <c r="D23" s="88" t="s">
        <v>219</v>
      </c>
      <c r="E23" s="88" t="s">
        <v>219</v>
      </c>
      <c r="F23" s="88" t="s">
        <v>219</v>
      </c>
      <c r="G23" s="88" t="s">
        <v>219</v>
      </c>
      <c r="H23" s="88" t="s">
        <v>219</v>
      </c>
      <c r="I23" s="49" t="s">
        <v>219</v>
      </c>
    </row>
    <row r="24" spans="1:9" ht="16.5">
      <c r="A24" s="87" t="s">
        <v>24</v>
      </c>
      <c r="B24" s="88">
        <v>32946.596260523875</v>
      </c>
      <c r="C24" s="88">
        <v>1266.4525575359405</v>
      </c>
      <c r="D24" s="88">
        <v>2496.2378786903955</v>
      </c>
      <c r="E24" s="88">
        <v>3179.1084237005293</v>
      </c>
      <c r="F24" s="89">
        <v>19682.320453569697</v>
      </c>
      <c r="G24" s="88">
        <v>1479.5491105043745</v>
      </c>
      <c r="H24" s="88">
        <v>28103.668424000938</v>
      </c>
      <c r="I24" s="49">
        <f t="shared" si="0"/>
        <v>61050.26468452481</v>
      </c>
    </row>
    <row r="25" spans="1:9" ht="16.5">
      <c r="A25" s="87" t="s">
        <v>25</v>
      </c>
      <c r="B25" s="88">
        <v>168.4863639955036</v>
      </c>
      <c r="C25" s="88">
        <v>5.1200683482812686</v>
      </c>
      <c r="D25" s="88">
        <v>36.12888410089134</v>
      </c>
      <c r="E25" s="89">
        <v>125.73653598487991</v>
      </c>
      <c r="F25" s="88">
        <v>109.42047056420924</v>
      </c>
      <c r="G25" s="88">
        <v>4.393647035192916</v>
      </c>
      <c r="H25" s="88">
        <v>280.79960603345467</v>
      </c>
      <c r="I25" s="49" t="s">
        <v>19</v>
      </c>
    </row>
    <row r="26" spans="1:9" ht="17.25" thickBot="1">
      <c r="A26" s="90" t="s">
        <v>26</v>
      </c>
      <c r="B26" s="91">
        <v>6251812.456660385</v>
      </c>
      <c r="C26" s="91">
        <v>306532.0790645624</v>
      </c>
      <c r="D26" s="91">
        <v>179954.239765384</v>
      </c>
      <c r="E26" s="91">
        <v>425690.46771557885</v>
      </c>
      <c r="F26" s="91">
        <v>1154060.1226705867</v>
      </c>
      <c r="G26" s="91">
        <v>1739934.3911659843</v>
      </c>
      <c r="H26" s="91">
        <v>3806171.300382097</v>
      </c>
      <c r="I26" s="92">
        <f t="shared" si="0"/>
        <v>10057983.757042482</v>
      </c>
    </row>
    <row r="27" spans="1:9" ht="16.5">
      <c r="A27" s="177" t="s">
        <v>210</v>
      </c>
      <c r="B27" s="177"/>
      <c r="C27" s="177"/>
      <c r="D27" s="177"/>
      <c r="E27" s="177"/>
      <c r="F27" s="177"/>
      <c r="G27" s="177"/>
      <c r="H27" s="177"/>
      <c r="I27" s="177"/>
    </row>
    <row r="28" spans="1:9" ht="16.5">
      <c r="A28" s="142" t="s">
        <v>223</v>
      </c>
      <c r="B28" s="142"/>
      <c r="C28" s="142"/>
      <c r="D28" s="142"/>
      <c r="E28" s="142"/>
      <c r="F28" s="142"/>
      <c r="G28" s="142"/>
      <c r="H28" s="142"/>
      <c r="I28" s="142"/>
    </row>
    <row r="29" spans="1:9" ht="16.5">
      <c r="A29" s="142" t="s">
        <v>209</v>
      </c>
      <c r="B29" s="142"/>
      <c r="C29" s="142"/>
      <c r="D29" s="142"/>
      <c r="E29" s="142"/>
      <c r="F29" s="142"/>
      <c r="G29" s="142"/>
      <c r="H29" s="142"/>
      <c r="I29" s="142"/>
    </row>
    <row r="30" spans="1:9" ht="16.5">
      <c r="A30" s="142" t="s">
        <v>211</v>
      </c>
      <c r="B30" s="142"/>
      <c r="C30" s="142"/>
      <c r="D30" s="142"/>
      <c r="E30" s="142"/>
      <c r="F30" s="142"/>
      <c r="G30" s="142"/>
      <c r="H30" s="142"/>
      <c r="I30" s="142"/>
    </row>
  </sheetData>
  <sheetProtection/>
  <mergeCells count="9">
    <mergeCell ref="H1:I1"/>
    <mergeCell ref="A27:I27"/>
    <mergeCell ref="A28:I28"/>
    <mergeCell ref="A29:I29"/>
    <mergeCell ref="A30:I30"/>
    <mergeCell ref="A2:A3"/>
    <mergeCell ref="B2:B3"/>
    <mergeCell ref="C2:H2"/>
    <mergeCell ref="I2:I3"/>
  </mergeCells>
  <printOptions/>
  <pageMargins left="0.5118110236220472" right="0.5118110236220472" top="0.9448818897637796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2" width="11.00390625" style="0" bestFit="1" customWidth="1"/>
    <col min="3" max="3" width="9.8515625" style="0" bestFit="1" customWidth="1"/>
    <col min="4" max="5" width="11.00390625" style="0" bestFit="1" customWidth="1"/>
    <col min="6" max="6" width="9.8515625" style="0" bestFit="1" customWidth="1"/>
    <col min="7" max="7" width="11.00390625" style="0" customWidth="1"/>
  </cols>
  <sheetData>
    <row r="1" spans="1:7" ht="17.25" thickBot="1">
      <c r="A1" s="29" t="s">
        <v>207</v>
      </c>
      <c r="B1" s="30"/>
      <c r="C1" s="30"/>
      <c r="D1" s="30"/>
      <c r="E1" s="30"/>
      <c r="F1" s="142" t="s">
        <v>216</v>
      </c>
      <c r="G1" s="142"/>
    </row>
    <row r="2" spans="1:7" ht="16.5">
      <c r="A2" s="98"/>
      <c r="B2" s="151" t="s">
        <v>33</v>
      </c>
      <c r="C2" s="151"/>
      <c r="D2" s="151"/>
      <c r="E2" s="174" t="s">
        <v>34</v>
      </c>
      <c r="F2" s="174"/>
      <c r="G2" s="178"/>
    </row>
    <row r="3" spans="1:7" ht="16.5">
      <c r="A3" s="99"/>
      <c r="B3" s="100" t="s">
        <v>63</v>
      </c>
      <c r="C3" s="100" t="s">
        <v>64</v>
      </c>
      <c r="D3" s="100" t="s">
        <v>66</v>
      </c>
      <c r="E3" s="101" t="s">
        <v>63</v>
      </c>
      <c r="F3" s="101" t="s">
        <v>65</v>
      </c>
      <c r="G3" s="102" t="s">
        <v>66</v>
      </c>
    </row>
    <row r="4" spans="1:7" ht="16.5">
      <c r="A4" s="99" t="s">
        <v>28</v>
      </c>
      <c r="B4" s="89">
        <v>5335979.124620551</v>
      </c>
      <c r="C4" s="88">
        <v>1637395.5151664747</v>
      </c>
      <c r="D4" s="89">
        <f>SUM(B4:C4)</f>
        <v>6973374.639787026</v>
      </c>
      <c r="E4" s="103" t="s">
        <v>219</v>
      </c>
      <c r="F4" s="103" t="s">
        <v>219</v>
      </c>
      <c r="G4" s="104" t="s">
        <v>219</v>
      </c>
    </row>
    <row r="5" spans="1:7" ht="16.5">
      <c r="A5" s="99" t="s">
        <v>37</v>
      </c>
      <c r="B5" s="103" t="s">
        <v>219</v>
      </c>
      <c r="C5" s="103" t="s">
        <v>219</v>
      </c>
      <c r="D5" s="103" t="s">
        <v>219</v>
      </c>
      <c r="E5" s="88">
        <v>4805296.03178828</v>
      </c>
      <c r="F5" s="88">
        <v>306532.0790645624</v>
      </c>
      <c r="G5" s="51">
        <f>SUM(E5:F5)</f>
        <v>5111828.110852842</v>
      </c>
    </row>
    <row r="6" spans="1:7" ht="16.5">
      <c r="A6" s="99" t="s">
        <v>29</v>
      </c>
      <c r="B6" s="88">
        <v>3319395.6430276567</v>
      </c>
      <c r="C6" s="88">
        <v>197500.51052690597</v>
      </c>
      <c r="D6" s="88">
        <f>SUM(B6:C6)</f>
        <v>3516896.1535545625</v>
      </c>
      <c r="E6" s="88">
        <v>3416418.7626125757</v>
      </c>
      <c r="F6" s="88">
        <v>179954.239765384</v>
      </c>
      <c r="G6" s="49">
        <f>SUM(E6:F6)</f>
        <v>3596373.00237796</v>
      </c>
    </row>
    <row r="7" spans="1:7" ht="16.5">
      <c r="A7" s="99" t="s">
        <v>30</v>
      </c>
      <c r="B7" s="88">
        <v>865638.4937076496</v>
      </c>
      <c r="C7" s="88">
        <v>829521.7522589253</v>
      </c>
      <c r="D7" s="88">
        <f>SUM(B7:C7)</f>
        <v>1695160.245966575</v>
      </c>
      <c r="E7" s="88">
        <v>2242650.500133006</v>
      </c>
      <c r="F7" s="88">
        <v>425690.46771557885</v>
      </c>
      <c r="G7" s="49">
        <f>SUM(E7:F7)</f>
        <v>2668340.967848585</v>
      </c>
    </row>
    <row r="8" spans="1:7" ht="16.5">
      <c r="A8" s="99" t="s">
        <v>62</v>
      </c>
      <c r="B8" s="88">
        <v>2811270.842008707</v>
      </c>
      <c r="C8" s="89">
        <v>1695437.6008926313</v>
      </c>
      <c r="D8" s="89">
        <f>SUM(B8:C8)</f>
        <v>4506708.442901338</v>
      </c>
      <c r="E8" s="89">
        <v>8227206.666772634</v>
      </c>
      <c r="F8" s="89">
        <v>1154060.1226705867</v>
      </c>
      <c r="G8" s="51">
        <f>SUM(E8:F8)</f>
        <v>9381266.789443221</v>
      </c>
    </row>
    <row r="9" spans="1:7" ht="16.5">
      <c r="A9" s="99" t="s">
        <v>31</v>
      </c>
      <c r="B9" s="88">
        <v>4960439.579531806</v>
      </c>
      <c r="C9" s="88">
        <v>1501106.654414911</v>
      </c>
      <c r="D9" s="88">
        <f>SUM(B9:C9)</f>
        <v>6461546.233946716</v>
      </c>
      <c r="E9" s="88">
        <v>7737894.551995196</v>
      </c>
      <c r="F9" s="88">
        <v>1739934.3911659843</v>
      </c>
      <c r="G9" s="49">
        <f>SUM(E9:F9)</f>
        <v>9477828.94316118</v>
      </c>
    </row>
    <row r="10" spans="1:7" ht="17.25" thickBot="1">
      <c r="A10" s="105" t="s">
        <v>38</v>
      </c>
      <c r="B10" s="106">
        <v>17292723.68289637</v>
      </c>
      <c r="C10" s="106">
        <v>5860962.033259848</v>
      </c>
      <c r="D10" s="106">
        <f>SUM(B10:C10)</f>
        <v>23153685.716156214</v>
      </c>
      <c r="E10" s="106">
        <v>26429466.513301693</v>
      </c>
      <c r="F10" s="106">
        <v>3806171.300382097</v>
      </c>
      <c r="G10" s="107">
        <f>SUM(E10:F10)</f>
        <v>30235637.81368379</v>
      </c>
    </row>
    <row r="11" spans="1:7" ht="16.5">
      <c r="A11" s="30" t="s">
        <v>224</v>
      </c>
      <c r="B11" s="30"/>
      <c r="C11" s="30"/>
      <c r="D11" s="30"/>
      <c r="E11" s="30"/>
      <c r="F11" s="30"/>
      <c r="G11" s="30"/>
    </row>
  </sheetData>
  <sheetProtection/>
  <mergeCells count="3">
    <mergeCell ref="B2:D2"/>
    <mergeCell ref="E2:G2"/>
    <mergeCell ref="F1:G1"/>
  </mergeCells>
  <printOptions/>
  <pageMargins left="0.9055118110236221" right="0.9055118110236221" top="0.9448818897637796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IDE-JETRO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yuichi watanabe</dc:creator>
  <cp:keywords/>
  <dc:description/>
  <cp:lastModifiedBy>Masayo Tonozuka</cp:lastModifiedBy>
  <cp:lastPrinted>2010-10-27T03:12:09Z</cp:lastPrinted>
  <dcterms:created xsi:type="dcterms:W3CDTF">2010-10-13T07:24:44Z</dcterms:created>
  <dcterms:modified xsi:type="dcterms:W3CDTF">2010-11-02T07:53:23Z</dcterms:modified>
  <cp:category/>
  <cp:version/>
  <cp:contentType/>
  <cp:contentStatus/>
</cp:coreProperties>
</file>